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Z:\Common-MS\TRAF Calculators\AVC Calculator\"/>
    </mc:Choice>
  </mc:AlternateContent>
  <xr:revisionPtr revIDLastSave="0" documentId="13_ncr:1_{528680EC-8834-44EF-814B-CBECEBA45B87}" xr6:coauthVersionLast="47" xr6:coauthVersionMax="47" xr10:uidLastSave="{00000000-0000-0000-0000-000000000000}"/>
  <workbookProtection workbookAlgorithmName="SHA-512" workbookHashValue="1nCTw+JTOsAyRaSG+aCTUPI4iwyhJQf8Q25mYHGiM31UtLRdyWVCDmPt4wQplbs2IkI//k9RV5DVvxrA94j0ng==" workbookSaltValue="HY/2Dj0pzy0f+Y0WFNCn3w==" workbookSpinCount="100000" lockStructure="1"/>
  <bookViews>
    <workbookView xWindow="28680" yWindow="-120" windowWidth="29040" windowHeight="15720" xr2:uid="{C9D61602-B3AE-4187-B351-E9A76F2837F6}"/>
  </bookViews>
  <sheets>
    <sheet name="AVC Calculator" sheetId="6" r:id="rId1"/>
    <sheet name="Application Form" sheetId="8" r:id="rId2"/>
    <sheet name="AVC Facts" sheetId="9" r:id="rId3"/>
    <sheet name="PA Calculator" sheetId="1" r:id="rId4"/>
    <sheet name="MPL CALC" sheetId="10" r:id="rId5"/>
    <sheet name="YMPE" sheetId="3" state="hidden" r:id="rId6"/>
    <sheet name="PAMax" sheetId="4" state="hidden" r:id="rId7"/>
    <sheet name="MPL" sheetId="7" state="hidden" r:id="rId8"/>
    <sheet name="B" sheetId="2" state="hidden" r:id="rId9"/>
  </sheets>
  <definedNames>
    <definedName name="_C">B!$C$2:$C$2</definedName>
    <definedName name="_D">B!$D$2:$D$2</definedName>
    <definedName name="_E">B!$E$2:$E$2</definedName>
    <definedName name="_I">B!$I$2:$I$2</definedName>
    <definedName name="_N">B!$N$2:$N$2</definedName>
    <definedName name="_P">B!$P$2:$P$2</definedName>
    <definedName name="_R">B!$R$2:$R$2</definedName>
    <definedName name="cont" localSheetId="3">'PA Calculator'!#REF!</definedName>
    <definedName name="_xlnm.Print_Area" localSheetId="1">'Application Form'!$A$1:$M$180</definedName>
    <definedName name="_xlnm.Print_Area" localSheetId="0">'AVC Calculator'!$A$1:$J$37</definedName>
    <definedName name="_xlnm.Print_Area" localSheetId="2">'AVC Facts'!$A$1:$D$40</definedName>
    <definedName name="_xlnm.Print_Area" localSheetId="4">'MPL CALC'!$A$1:$I$38</definedName>
    <definedName name="_xlnm.Print_Area" localSheetId="3">'PA Calculator'!$A$1:$V$39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G14" i="1"/>
  <c r="I16" i="1"/>
  <c r="L25" i="8"/>
  <c r="B2" i="7"/>
  <c r="B3" i="7"/>
  <c r="B4" i="7"/>
  <c r="B5" i="7"/>
  <c r="B6" i="7"/>
  <c r="B7" i="7"/>
  <c r="B8" i="7"/>
  <c r="B9" i="7"/>
  <c r="B10" i="7"/>
  <c r="B11" i="7"/>
  <c r="B12" i="7"/>
  <c r="B13" i="7"/>
  <c r="B14" i="7"/>
  <c r="B15" i="7"/>
  <c r="B16" i="7"/>
  <c r="B17" i="7"/>
  <c r="B18" i="7"/>
  <c r="B19" i="7"/>
  <c r="B20" i="7"/>
  <c r="B21" i="7"/>
  <c r="B22" i="7"/>
  <c r="B23" i="7"/>
  <c r="B25" i="7"/>
  <c r="B26" i="7"/>
  <c r="B27" i="7"/>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V19" i="10"/>
  <c r="V3" i="1"/>
  <c r="V4" i="1"/>
  <c r="V5" i="1"/>
  <c r="V6" i="1"/>
  <c r="V8" i="1"/>
  <c r="V9" i="1"/>
  <c r="V10" i="1"/>
  <c r="D9" i="1"/>
  <c r="H26" i="1" s="1"/>
  <c r="V11" i="1"/>
  <c r="V12" i="1"/>
  <c r="V13" i="1"/>
  <c r="V14" i="1"/>
  <c r="V15" i="1"/>
  <c r="V16" i="1"/>
  <c r="V17" i="1"/>
  <c r="V18" i="1"/>
  <c r="V19" i="1"/>
  <c r="V20" i="1"/>
  <c r="H15" i="1"/>
  <c r="I15" i="1"/>
  <c r="H16" i="1"/>
  <c r="H17" i="1"/>
  <c r="I17" i="1"/>
  <c r="H18" i="1"/>
  <c r="I18" i="1"/>
  <c r="U25" i="8"/>
  <c r="Q35" i="8"/>
  <c r="Q38" i="8"/>
  <c r="Q40" i="8"/>
  <c r="Q42" i="8"/>
  <c r="Q44" i="8"/>
  <c r="Q46" i="8"/>
  <c r="Q48"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H10" i="6"/>
  <c r="C4" i="8" s="1"/>
  <c r="H19" i="6"/>
  <c r="E14" i="1" s="1"/>
  <c r="E19" i="1" s="1"/>
  <c r="H23" i="6"/>
  <c r="H24" i="6"/>
  <c r="B132" i="6"/>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97" i="6"/>
  <c r="F19" i="1"/>
  <c r="Q51" i="8"/>
  <c r="D68" i="8"/>
  <c r="G19" i="1"/>
  <c r="I14" i="1"/>
  <c r="I19" i="1" s="1"/>
  <c r="H20" i="6" l="1"/>
  <c r="H27" i="6" s="1"/>
  <c r="H13" i="10"/>
  <c r="H14" i="1"/>
  <c r="H19" i="1" s="1"/>
  <c r="H25" i="1" s="1"/>
  <c r="J22" i="8"/>
  <c r="J23" i="8" s="1"/>
  <c r="G25" i="8"/>
  <c r="A8" i="10" s="1"/>
  <c r="H14" i="10" s="1"/>
  <c r="H10" i="10" s="1"/>
  <c r="I17" i="8"/>
  <c r="H35" i="1"/>
  <c r="H31" i="1"/>
  <c r="H27" i="1" l="1"/>
  <c r="H28" i="1" s="1"/>
  <c r="H29" i="1"/>
  <c r="H30" i="1" s="1"/>
  <c r="I33" i="1" s="1"/>
  <c r="H33" i="1" l="1"/>
  <c r="H34" i="1" s="1"/>
  <c r="H36" i="1" s="1"/>
  <c r="H37" i="1" s="1"/>
  <c r="H17" i="10" s="1"/>
  <c r="H20" i="10" s="1"/>
  <c r="H23" i="10" l="1"/>
  <c r="H26" i="10" s="1"/>
  <c r="H26" i="6" s="1"/>
  <c r="L28" i="8" l="1"/>
  <c r="L31" i="8"/>
  <c r="D67" i="8" l="1"/>
  <c r="E50" i="8" s="1"/>
  <c r="L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davida</author>
  </authors>
  <commentList>
    <comment ref="H16" authorId="0" shapeId="0" xr:uid="{70A88C52-102F-4C30-82C5-AD986BFECF44}">
      <text>
        <r>
          <rPr>
            <sz val="8"/>
            <color indexed="81"/>
            <rFont val="Tahoma"/>
            <family val="2"/>
          </rPr>
          <t xml:space="preserve">Enter the total amount you expect to be paid in the calendar year.  For example, if your annual contract salary is $75,000 and you only worked for half the year, enter $37,500.
</t>
        </r>
      </text>
    </comment>
    <comment ref="H22" authorId="0" shapeId="0" xr:uid="{972105EE-9C46-438F-82D2-910DB9673CA5}">
      <text>
        <r>
          <rPr>
            <sz val="8"/>
            <color indexed="81"/>
            <rFont val="Tahoma"/>
            <family val="2"/>
          </rPr>
          <t>If you expect to be full time for the entire calendar year, enter 1.000.  If you expect to be half time, enter 0.500. If you worked for part of a calendar year, enter 0.100 for each full-time month of employment (0.050, for example, if you were employed half time for one month). 
Another example: If you expect to be half-time for six months, you would enter 0.25 (1/2 x 6/12).</t>
        </r>
        <r>
          <rPr>
            <sz val="8"/>
            <color indexed="81"/>
            <rFont val="Tahoma"/>
            <family val="2"/>
          </rPr>
          <t xml:space="preserve">
</t>
        </r>
      </text>
    </comment>
    <comment ref="H26" authorId="0" shapeId="0" xr:uid="{19B19177-3B85-4511-A6A9-403C1C40066E}">
      <text>
        <r>
          <rPr>
            <sz val="8"/>
            <color indexed="81"/>
            <rFont val="Tahoma"/>
            <family val="2"/>
          </rPr>
          <t xml:space="preserve">If you make an additional voluntary contribution, it will effectively reduce the amount you can contribute to an RRSP by the same amount in the following year.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davida</author>
  </authors>
  <commentList>
    <comment ref="L15" authorId="0" shapeId="0" xr:uid="{00416971-B1EA-4429-80A2-51D86BBA31CA}">
      <text>
        <r>
          <rPr>
            <sz val="8"/>
            <color indexed="81"/>
            <rFont val="Tahoma"/>
            <family val="2"/>
          </rPr>
          <t>For example, If you are paid every two weeks, enter 26</t>
        </r>
        <r>
          <rPr>
            <sz val="8"/>
            <color indexed="81"/>
            <rFont val="Tahoma"/>
            <family val="2"/>
          </rPr>
          <t xml:space="preserve">
</t>
        </r>
      </text>
    </comment>
    <comment ref="L17" authorId="0" shapeId="0" xr:uid="{E5A14F8D-2147-4CF7-B549-81F1949ACBC0}">
      <text>
        <r>
          <rPr>
            <sz val="8"/>
            <color indexed="81"/>
            <rFont val="Tahoma"/>
            <family val="2"/>
          </rPr>
          <t>Enter the number of pay periods between the date you want your deductions to start and  the date you want them to end. Note that your end date can be no later than  December 31 of the current year.</t>
        </r>
        <r>
          <rPr>
            <sz val="8"/>
            <color indexed="81"/>
            <rFont val="Tahoma"/>
            <family val="2"/>
          </rPr>
          <t xml:space="preserve">
</t>
        </r>
      </text>
    </comment>
    <comment ref="L19" authorId="0" shapeId="0" xr:uid="{51EE065A-BE22-46CD-974B-B1F43CAB2525}">
      <text>
        <r>
          <rPr>
            <sz val="8"/>
            <color indexed="81"/>
            <rFont val="Tahoma"/>
            <family val="2"/>
          </rPr>
          <t>Enter the amount you want deducted from each pay cheque for the remainder of the year.  Remember, the total deductions in the year can not exceed your yearly maximum</t>
        </r>
        <r>
          <rPr>
            <sz val="8"/>
            <color indexed="81"/>
            <rFont val="Tahoma"/>
            <family val="2"/>
          </rPr>
          <t xml:space="preserve">
</t>
        </r>
      </text>
    </comment>
    <comment ref="H23" authorId="0" shapeId="0" xr:uid="{D232F11A-43FE-4435-8C60-94933B16D23E}">
      <text>
        <r>
          <rPr>
            <sz val="8"/>
            <color indexed="81"/>
            <rFont val="Tahoma"/>
            <family val="2"/>
          </rPr>
          <t xml:space="preserve">If you do not declare an end date the deductions will continue until the earlier of the end of the calendar year and the date you notify the School Division otherwise.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davida</author>
  </authors>
  <commentList>
    <comment ref="H17" authorId="0" shapeId="0" xr:uid="{1D59F738-7E05-4A28-AEA4-169EF80766FB}">
      <text>
        <r>
          <rPr>
            <b/>
            <sz val="8"/>
            <color indexed="81"/>
            <rFont val="Tahoma"/>
            <family val="2"/>
          </rPr>
          <t xml:space="preserve">Explanation:  </t>
        </r>
        <r>
          <rPr>
            <sz val="8"/>
            <color indexed="81"/>
            <rFont val="Tahoma"/>
            <family val="2"/>
          </rPr>
          <t>This is your estimated Pension Adjustment (PA) before making an additional voluntary contribution (AVC). Should you make an AVC, your PA will be increased by the amount contributed.  Your PA is reported by your employer in Box 52 of your T4 slip.  Your PA in the current year will reduce your next year's RRSP deduction limit.</t>
        </r>
        <r>
          <rPr>
            <sz val="8"/>
            <color indexed="81"/>
            <rFont val="Tahoma"/>
            <family val="2"/>
          </rPr>
          <t xml:space="preserve">
</t>
        </r>
      </text>
    </comment>
  </commentList>
</comments>
</file>

<file path=xl/sharedStrings.xml><?xml version="1.0" encoding="utf-8"?>
<sst xmlns="http://schemas.openxmlformats.org/spreadsheetml/2006/main" count="194" uniqueCount="163">
  <si>
    <t>Actual</t>
  </si>
  <si>
    <t>Percentage</t>
  </si>
  <si>
    <t>Annualized</t>
  </si>
  <si>
    <t>Earnings</t>
  </si>
  <si>
    <t>Service</t>
  </si>
  <si>
    <t>of Service</t>
  </si>
  <si>
    <t>Annualized Earnings</t>
  </si>
  <si>
    <t>YMPE</t>
  </si>
  <si>
    <t>Excess over YMPE</t>
  </si>
  <si>
    <t>Excess x 2%</t>
  </si>
  <si>
    <t>YMPE x 1.4%</t>
  </si>
  <si>
    <t>Benefit Entitlement</t>
  </si>
  <si>
    <t>BE x 9</t>
  </si>
  <si>
    <t>Maximum Credit</t>
  </si>
  <si>
    <t>clear</t>
  </si>
  <si>
    <t>disable global protect</t>
  </si>
  <si>
    <t>enable global protect</t>
  </si>
  <si>
    <t>input</t>
  </si>
  <si>
    <t>name macro</t>
  </si>
  <si>
    <t>print sheet</t>
  </si>
  <si>
    <t>replace file</t>
  </si>
  <si>
    <t>/re</t>
  </si>
  <si>
    <t>/wgpd</t>
  </si>
  <si>
    <t>/wgpe</t>
  </si>
  <si>
    <t>/ri{esc}{home}.{end}{home}~</t>
  </si>
  <si>
    <t>/rnc\</t>
  </si>
  <si>
    <t>/ppr{esc}</t>
  </si>
  <si>
    <t>/fs{esc}~r</t>
  </si>
  <si>
    <t>a:a7..a:e30</t>
  </si>
  <si>
    <t>a:a1..a:g52</t>
  </si>
  <si>
    <t>~</t>
  </si>
  <si>
    <t>~gq</t>
  </si>
  <si>
    <t>a:c32</t>
  </si>
  <si>
    <t>a:a3..a:b3</t>
  </si>
  <si>
    <t>Year</t>
  </si>
  <si>
    <t>Low Excl</t>
  </si>
  <si>
    <t>High Excl</t>
  </si>
  <si>
    <t>Disclaimer</t>
  </si>
  <si>
    <t>Max</t>
  </si>
  <si>
    <t>PA Max</t>
  </si>
  <si>
    <t>School Division</t>
  </si>
  <si>
    <t>CALCULATION:</t>
  </si>
  <si>
    <t>Pension Adjustment Calculator</t>
  </si>
  <si>
    <t xml:space="preserve">Estimated </t>
  </si>
  <si>
    <t>Annual</t>
  </si>
  <si>
    <t>A.</t>
  </si>
  <si>
    <t>B.</t>
  </si>
  <si>
    <t>TOTAL</t>
  </si>
  <si>
    <t>C.</t>
  </si>
  <si>
    <t>MPL</t>
  </si>
  <si>
    <t>D.</t>
  </si>
  <si>
    <t>Annualized pension adjustment</t>
  </si>
  <si>
    <t>E.</t>
  </si>
  <si>
    <t>Pension adjustment</t>
  </si>
  <si>
    <t>Click For Application Form</t>
  </si>
  <si>
    <t>Name</t>
  </si>
  <si>
    <t>City, Province</t>
  </si>
  <si>
    <t>Postal Code</t>
  </si>
  <si>
    <t>List estimated earnings from all school divisions employed during year</t>
  </si>
  <si>
    <t>Your estimated annual maximum contribution</t>
  </si>
  <si>
    <t>Difference from Maximum</t>
  </si>
  <si>
    <t xml:space="preserve">Warnings (none if blank) </t>
  </si>
  <si>
    <t>Day</t>
  </si>
  <si>
    <t>Month</t>
  </si>
  <si>
    <t>Yes</t>
  </si>
  <si>
    <t>No</t>
  </si>
  <si>
    <t>ENTER YOUR PERSONAL INFORMATION</t>
  </si>
  <si>
    <t>Other</t>
  </si>
  <si>
    <t>AUTHORIZATION AND CERTIFICATION</t>
  </si>
  <si>
    <t>PAYROLL DEDUCTION CALCULATIONS</t>
  </si>
  <si>
    <t>Return to Calculator</t>
  </si>
  <si>
    <t>In making this authorization, I hereby certify the following:</t>
  </si>
  <si>
    <t>Click for TRAF Website</t>
  </si>
  <si>
    <t>Signature</t>
  </si>
  <si>
    <t>Date</t>
  </si>
  <si>
    <t>Click for Information</t>
  </si>
  <si>
    <t>Feb</t>
  </si>
  <si>
    <t>Jan</t>
  </si>
  <si>
    <t>Mar</t>
  </si>
  <si>
    <t>Apr</t>
  </si>
  <si>
    <t>May</t>
  </si>
  <si>
    <t>July</t>
  </si>
  <si>
    <t>June</t>
  </si>
  <si>
    <t>August</t>
  </si>
  <si>
    <t>Sept</t>
  </si>
  <si>
    <t>Oct</t>
  </si>
  <si>
    <t>Nov</t>
  </si>
  <si>
    <t>Dec</t>
  </si>
  <si>
    <t>Social Insurance No.</t>
  </si>
  <si>
    <t>Click for Annual Report</t>
  </si>
  <si>
    <t>SELECT  A CALENDAR YEAR</t>
  </si>
  <si>
    <t>ENTER YOUR ESTIMATED EARNINGS FOR THE CALENDAR YEAR NOTED ABOVE</t>
  </si>
  <si>
    <t>WOULD YOU LIKE TO COMPLETE AN APPLICATION FORM?</t>
  </si>
  <si>
    <t>Address</t>
  </si>
  <si>
    <t xml:space="preserve">YOUR ESTIMATED MAXIMUM VOLUNTARY CONTRIBUTION </t>
  </si>
  <si>
    <t xml:space="preserve">Lesser of </t>
  </si>
  <si>
    <t xml:space="preserve">   18% of your estimated earnings</t>
  </si>
  <si>
    <t xml:space="preserve">   Money Purchase Limit</t>
  </si>
  <si>
    <t>B</t>
  </si>
  <si>
    <t>(A less B)</t>
  </si>
  <si>
    <t>ADMINISTRATIVE CUSHION</t>
  </si>
  <si>
    <t>See explanation below</t>
  </si>
  <si>
    <t>(C less D)</t>
  </si>
  <si>
    <t>Instructions</t>
  </si>
  <si>
    <t>Desired deduction start date</t>
  </si>
  <si>
    <t>Click to return to Calculator</t>
  </si>
  <si>
    <t>ESTIMATED MAXIMUM VOLUNTARY CONTRIBUTION BEFORE ADMINISTRATIVE CUSHION</t>
  </si>
  <si>
    <t>Teachers' Retirement Allowances Fund</t>
  </si>
  <si>
    <t>330-25 Forks Market Road</t>
  </si>
  <si>
    <t>Winnipeg, MB R3C 4S8</t>
  </si>
  <si>
    <t>Telephone</t>
  </si>
  <si>
    <t>Administration fees</t>
  </si>
  <si>
    <t>Estimated Maximum from Calculator</t>
  </si>
  <si>
    <t>View Calculation</t>
  </si>
  <si>
    <t>Calendar year</t>
  </si>
  <si>
    <t>Revenue Canada</t>
  </si>
  <si>
    <t xml:space="preserve">  </t>
  </si>
  <si>
    <t>ENTER YOUR ESTIMATED PENSIONABLE SERVICE FOR THE CALENDAR YEAR</t>
  </si>
  <si>
    <t>Deduction end date (optional) or year end, whichever comes first</t>
  </si>
  <si>
    <t>ESTIMATED MAXIMUM CONTRIBUTION ROOM BEFORE ADJUSTMENTS</t>
  </si>
  <si>
    <t xml:space="preserve"> (i.e. full time = 1.000, half time = .500, one month = 0.100)</t>
  </si>
  <si>
    <t>Number of pay periods in the calendar year</t>
  </si>
  <si>
    <t>Additional Voluntary Contribution Calculator</t>
  </si>
  <si>
    <t xml:space="preserve">Number of pay periods you desire an Additional Voluntary Contribution in the year </t>
  </si>
  <si>
    <t>Additional Voluntary Contribution deductions per pay period ($)</t>
  </si>
  <si>
    <t>Additional Voluntary Contributions for calendar year</t>
  </si>
  <si>
    <t>I hereby authorize my school division to withhold the amount noted on Line 110 of this form as an Additional Voluntary Contribution pursuant to subsection 52(1) of The Teachers' Pensions Act.</t>
  </si>
  <si>
    <t>Attn: Additional Voluntary Contribution Program</t>
  </si>
  <si>
    <t>Click to return to Additional Voluntary Contribution Calculator</t>
  </si>
  <si>
    <t>Click to return to Additonal Voluntary Contribution Application</t>
  </si>
  <si>
    <t xml:space="preserve">YOUR ESTIMATED MAXIMUM ADDITIONAL VOLUNTARY CONTRIBUTION </t>
  </si>
  <si>
    <t>Your maximum additional voluntary contribution is based on your estimated earnings.  Should your actual earnings be lower than your estimated earnings, you could inadvertently make an over contribution contrary to the Income Tax Act requirements.  As a result, TRAF has implemented a 20% mandatory administrative cushion.  Any additional voluntary contribution limit not used because of the administrative cushion will be offset by an increase of the same amount to your RRSP deduction limit in the following year.</t>
  </si>
  <si>
    <t>Additional Voluntary Contribution Calculation</t>
  </si>
  <si>
    <t>This calculator is for information purposes and may not be appropriate for every situation. You assume the risk associated with its use. The calculations are based on the information you provide; therefore it is important that you enter accurate information. You are responsible for complying with the additional voluntary contribution limits prescribed by the Income Tax Act.  You may want to print this page and retain for your records.</t>
  </si>
  <si>
    <t>I am solely responsible for complying with the applicable Income Tax legislation with respect to Additional Voluntary Contributions.</t>
  </si>
  <si>
    <t xml:space="preserve">This calculator is for information purposes and may not be appropriate for every situation. Users assume the risk associated with its use. The calculations are based on the information you provide; therefore it is important that you enter accurate information. Members are responsible for complying with the additional voluntary contribution limits. The Teachers' Retirement Allowances Fund does not retain any of the data.   </t>
  </si>
  <si>
    <t>( Line 105 x Line 110)
(Cannot exceed Line 120)</t>
  </si>
  <si>
    <t>Planning for your retirement is a very personal matter.  An Additional Voluntary Contribution (AVC) is one option for increasing your retirement income.  Below is a list of the advantages of AVCs.  Also listed are the disadvantages of AVCs as compared to a Registered Retirement Savings Plan (RRSP) contribution.</t>
  </si>
  <si>
    <t>Advantages of AVCs</t>
  </si>
  <si>
    <t>Disadvantages of AVCs (as compared to an RRSP contribution)</t>
  </si>
  <si>
    <t>Your AVC account will be credited with the rate of return of the entire TRAF portfolio net of investment and administrative fees.</t>
  </si>
  <si>
    <t>Rate of return, less investment management and administrative fees</t>
  </si>
  <si>
    <t>At this time, there is no additional administration fee charged to your AVC account.  However, TRAF reserves the right to implement an administrative fee at a future date.</t>
  </si>
  <si>
    <t>You can take advantage of TRAF’s comprehensive investment program and low administrative costs.</t>
  </si>
  <si>
    <t>You participate in TRAF's investment opportunities.</t>
  </si>
  <si>
    <t>You can increase your retirement income on a tax-effective basis.</t>
  </si>
  <si>
    <t>TRAF’s investment strategy is focused on the long-term funding objectives of the pension plan and may not be consistent with your investment objectives and risk tolerance.</t>
  </si>
  <si>
    <t>With an RRSP contribution, you can tailor your investments to meet your personal investment objectives and risk tolerance, particularly as you near retirement.</t>
  </si>
  <si>
    <t>RRSP contributions are available for other uses such as the Home Buyers’ Plan and Lifelong Learning Plan.</t>
  </si>
  <si>
    <t>ESTIMATED PENSION ADJUSTMENT (BEFORE AVC CONTRIBUTION)</t>
  </si>
  <si>
    <t>YEAR</t>
  </si>
  <si>
    <t>Email Address (Personal)</t>
  </si>
  <si>
    <t>I have read the Additional Voluntary Contribution information on TRAF's Website.</t>
  </si>
  <si>
    <t>I have read and understand the advantages and disadvantages of making an Additional Voluntary Contribution as compared to an RRSP contribution and understand the fees that will be charged to my account.</t>
  </si>
  <si>
    <t>I understand and accept the investment risk associated with making Additional Voluntary Contributions.</t>
  </si>
  <si>
    <t>I understand that I must reapply each calendar year and that I should review my deductions and limits at the time I reapply and also during the year if I have a significant change in my earnings.</t>
  </si>
  <si>
    <t>DB Limit</t>
  </si>
  <si>
    <t>Additional Voluntary Contribution Application</t>
  </si>
  <si>
    <t>Enter Employer Here</t>
  </si>
  <si>
    <t>Contributions are made through payroll deduction by your employer.</t>
  </si>
  <si>
    <r>
      <t xml:space="preserve">Please provide </t>
    </r>
    <r>
      <rPr>
        <b/>
        <sz val="10"/>
        <rFont val="Calibri"/>
        <family val="2"/>
      </rPr>
      <t>TWO</t>
    </r>
    <r>
      <rPr>
        <sz val="10"/>
        <rFont val="Calibri"/>
        <family val="2"/>
      </rPr>
      <t xml:space="preserve"> copies of this application: </t>
    </r>
    <r>
      <rPr>
        <b/>
        <sz val="10"/>
        <rFont val="Calibri"/>
        <family val="2"/>
      </rPr>
      <t>one</t>
    </r>
    <r>
      <rPr>
        <sz val="10"/>
        <rFont val="Calibri"/>
        <family val="2"/>
      </rPr>
      <t xml:space="preserve"> to your payroll department at the school division and </t>
    </r>
    <r>
      <rPr>
        <b/>
        <sz val="10"/>
        <rFont val="Calibri"/>
        <family val="2"/>
      </rPr>
      <t>one</t>
    </r>
    <r>
      <rPr>
        <sz val="10"/>
        <rFont val="Calibri"/>
        <family val="2"/>
      </rPr>
      <t xml:space="preserve"> to TRAF. Please mail or fax the TRAF copy to:</t>
    </r>
  </si>
  <si>
    <t>Fax: 204-944-0361</t>
  </si>
  <si>
    <t>I understand that Additional Voluntary Contributions will continue to the end of the calendar year, or the deduction end date (if earlier), in the amount noted on Line 110 unless I instruct the school division otherwise.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</si>
</sst>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
    <numFmt numFmtId="166" formatCode="0;_0;;@"/>
    <numFmt numFmtId="167" formatCode="&quot;$&quot;#,##0.00"/>
    <numFmt numFmtId="168" formatCode="#,##0.000"/>
    <numFmt numFmtId="169" formatCode="000\ 000\ 000"/>
    <numFmt numFmtId="170" formatCode="000\ 000"/>
  </numFmts>
  <fonts count="29" x14ac:knownFonts="1">
    <font>
      <sz val="10"/>
      <name val="Arial"/>
      <family val="1"/>
    </font>
    <font>
      <sz val="8"/>
      <name val="Arial"/>
      <family val="1"/>
    </font>
    <font>
      <u/>
      <sz val="10"/>
      <color indexed="12"/>
      <name val="Arial"/>
      <family val="1"/>
    </font>
    <font>
      <sz val="8"/>
      <color indexed="81"/>
      <name val="Tahoma"/>
      <family val="2"/>
    </font>
    <font>
      <b/>
      <sz val="8"/>
      <color indexed="81"/>
      <name val="Tahoma"/>
      <family val="2"/>
    </font>
    <font>
      <sz val="10"/>
      <name val="Calibri"/>
      <family val="2"/>
    </font>
    <font>
      <b/>
      <sz val="10"/>
      <name val="Calibri"/>
      <family val="2"/>
    </font>
    <font>
      <sz val="10"/>
      <name val="Calibri"/>
      <family val="2"/>
      <scheme val="minor"/>
    </font>
    <font>
      <b/>
      <sz val="10"/>
      <name val="Calibri"/>
      <family val="2"/>
      <scheme val="minor"/>
    </font>
    <font>
      <u/>
      <sz val="10"/>
      <color indexed="12"/>
      <name val="Calibri"/>
      <family val="2"/>
      <scheme val="minor"/>
    </font>
    <font>
      <b/>
      <sz val="20"/>
      <name val="Calibri"/>
      <family val="2"/>
      <scheme val="minor"/>
    </font>
    <font>
      <b/>
      <sz val="11"/>
      <name val="Calibri"/>
      <family val="2"/>
      <scheme val="minor"/>
    </font>
    <font>
      <b/>
      <sz val="14"/>
      <color indexed="10"/>
      <name val="Calibri"/>
      <family val="2"/>
      <scheme val="minor"/>
    </font>
    <font>
      <b/>
      <sz val="24"/>
      <name val="Calibri"/>
      <family val="2"/>
      <scheme val="minor"/>
    </font>
    <font>
      <sz val="10"/>
      <color theme="0"/>
      <name val="Calibri"/>
      <family val="2"/>
      <scheme val="minor"/>
    </font>
    <font>
      <b/>
      <sz val="26"/>
      <name val="Calibri"/>
      <family val="2"/>
      <scheme val="minor"/>
    </font>
    <font>
      <b/>
      <i/>
      <sz val="12"/>
      <name val="Calibri"/>
      <family val="2"/>
      <scheme val="minor"/>
    </font>
    <font>
      <b/>
      <i/>
      <sz val="10"/>
      <name val="Calibri"/>
      <family val="2"/>
      <scheme val="minor"/>
    </font>
    <font>
      <b/>
      <sz val="9"/>
      <name val="Calibri"/>
      <family val="2"/>
      <scheme val="minor"/>
    </font>
    <font>
      <sz val="9"/>
      <name val="Calibri"/>
      <family val="2"/>
      <scheme val="minor"/>
    </font>
    <font>
      <b/>
      <sz val="12"/>
      <color indexed="10"/>
      <name val="Calibri"/>
      <family val="2"/>
      <scheme val="minor"/>
    </font>
    <font>
      <b/>
      <sz val="10"/>
      <color indexed="10"/>
      <name val="Calibri"/>
      <family val="2"/>
      <scheme val="minor"/>
    </font>
    <font>
      <b/>
      <sz val="10"/>
      <color indexed="8"/>
      <name val="Calibri"/>
      <family val="2"/>
      <scheme val="minor"/>
    </font>
    <font>
      <b/>
      <u/>
      <sz val="10"/>
      <color indexed="12"/>
      <name val="Calibri"/>
      <family val="2"/>
      <scheme val="minor"/>
    </font>
    <font>
      <b/>
      <sz val="18"/>
      <name val="Calibri"/>
      <family val="2"/>
      <scheme val="minor"/>
    </font>
    <font>
      <sz val="11"/>
      <name val="Calibri"/>
      <family val="2"/>
      <scheme val="minor"/>
    </font>
    <font>
      <b/>
      <sz val="9"/>
      <color indexed="10"/>
      <name val="Calibri"/>
      <family val="2"/>
      <scheme val="minor"/>
    </font>
    <font>
      <b/>
      <sz val="10"/>
      <color rgb="FFFF0000"/>
      <name val="Calibri"/>
      <family val="2"/>
      <scheme val="minor"/>
    </font>
    <font>
      <b/>
      <sz val="14"/>
      <name val="Calibri"/>
      <family val="2"/>
      <scheme val="minor"/>
    </font>
  </fonts>
  <fills count="6">
    <fill>
      <patternFill patternType="none"/>
    </fill>
    <fill>
      <patternFill patternType="gray125"/>
    </fill>
    <fill>
      <patternFill patternType="solid">
        <fgColor indexed="44"/>
        <bgColor indexed="31"/>
      </patternFill>
    </fill>
    <fill>
      <patternFill patternType="solid">
        <fgColor indexed="22"/>
        <bgColor indexed="64"/>
      </patternFill>
    </fill>
    <fill>
      <patternFill patternType="solid">
        <fgColor indexed="44"/>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top"/>
    </xf>
    <xf numFmtId="0" fontId="2" fillId="0" borderId="0" applyNumberFormat="0" applyFill="0" applyBorder="0" applyAlignment="0" applyProtection="0">
      <alignment vertical="top"/>
      <protection locked="0"/>
    </xf>
  </cellStyleXfs>
  <cellXfs count="144">
    <xf numFmtId="0" fontId="0" fillId="0" borderId="0" xfId="0">
      <alignment vertical="top"/>
    </xf>
    <xf numFmtId="4" fontId="7" fillId="0" borderId="0" xfId="0" applyNumberFormat="1" applyFont="1" applyAlignment="1"/>
    <xf numFmtId="0" fontId="7" fillId="0" borderId="0" xfId="0" applyFont="1">
      <alignment vertical="top"/>
    </xf>
    <xf numFmtId="1" fontId="7" fillId="0" borderId="0" xfId="0" applyNumberFormat="1" applyFont="1" applyAlignment="1"/>
    <xf numFmtId="4" fontId="8" fillId="0" borderId="0" xfId="0" applyNumberFormat="1" applyFont="1" applyAlignment="1"/>
    <xf numFmtId="0" fontId="8" fillId="0" borderId="0" xfId="0" applyFont="1">
      <alignment vertical="top"/>
    </xf>
    <xf numFmtId="4" fontId="8" fillId="0" borderId="0" xfId="0" applyNumberFormat="1" applyFont="1" applyAlignment="1">
      <alignment horizontal="center"/>
    </xf>
    <xf numFmtId="0" fontId="8" fillId="0" borderId="0" xfId="0" applyFont="1" applyAlignment="1">
      <alignment horizontal="center" vertical="top"/>
    </xf>
    <xf numFmtId="0" fontId="9" fillId="0" borderId="0" xfId="1" applyFont="1" applyBorder="1" applyProtection="1">
      <alignment vertical="top"/>
    </xf>
    <xf numFmtId="4" fontId="7" fillId="0" borderId="0" xfId="0" applyNumberFormat="1" applyFont="1" applyAlignment="1">
      <alignment horizontal="center"/>
    </xf>
    <xf numFmtId="4" fontId="10" fillId="0" borderId="0" xfId="0" applyNumberFormat="1" applyFont="1" applyAlignment="1"/>
    <xf numFmtId="4" fontId="10" fillId="0" borderId="0" xfId="0" applyNumberFormat="1" applyFont="1" applyAlignment="1">
      <alignment horizontal="center"/>
    </xf>
    <xf numFmtId="167" fontId="8" fillId="0" borderId="0" xfId="0" applyNumberFormat="1" applyFont="1" applyAlignment="1"/>
    <xf numFmtId="4" fontId="7" fillId="0" borderId="0" xfId="0" quotePrefix="1" applyNumberFormat="1" applyFont="1" applyAlignment="1"/>
    <xf numFmtId="1" fontId="11" fillId="0" borderId="0" xfId="0" applyNumberFormat="1" applyFont="1" applyAlignment="1">
      <alignment horizontal="left"/>
    </xf>
    <xf numFmtId="4" fontId="8" fillId="0" borderId="1" xfId="0" applyNumberFormat="1" applyFont="1" applyBorder="1" applyAlignment="1"/>
    <xf numFmtId="4" fontId="9" fillId="0" borderId="0" xfId="1" applyNumberFormat="1" applyFont="1" applyFill="1" applyBorder="1" applyAlignment="1" applyProtection="1">
      <protection locked="0"/>
    </xf>
    <xf numFmtId="166" fontId="7" fillId="0" borderId="0" xfId="0" applyNumberFormat="1" applyFont="1" applyAlignment="1">
      <alignment horizontal="center"/>
    </xf>
    <xf numFmtId="166" fontId="7" fillId="0" borderId="0" xfId="0" applyNumberFormat="1" applyFont="1" applyAlignment="1"/>
    <xf numFmtId="0" fontId="7" fillId="0" borderId="0" xfId="0" applyFont="1" applyAlignment="1">
      <alignment vertical="top" wrapText="1"/>
    </xf>
    <xf numFmtId="4" fontId="7" fillId="0" borderId="0" xfId="0" applyNumberFormat="1" applyFont="1" applyAlignment="1">
      <alignment horizontal="left"/>
    </xf>
    <xf numFmtId="166" fontId="12" fillId="0" borderId="0" xfId="0" applyNumberFormat="1" applyFont="1" applyAlignment="1">
      <alignment horizontal="left"/>
    </xf>
    <xf numFmtId="0" fontId="13" fillId="0" borderId="0" xfId="0" applyFont="1">
      <alignment vertical="top"/>
    </xf>
    <xf numFmtId="0" fontId="7" fillId="0" borderId="0" xfId="0" applyFont="1" applyAlignment="1"/>
    <xf numFmtId="0" fontId="8" fillId="0" borderId="0" xfId="0" applyFont="1" applyAlignment="1">
      <alignment horizontal="left"/>
    </xf>
    <xf numFmtId="0" fontId="7" fillId="0" borderId="0" xfId="0" applyFont="1" applyAlignment="1">
      <alignment horizontal="center"/>
    </xf>
    <xf numFmtId="1" fontId="7" fillId="0" borderId="0" xfId="0" applyNumberFormat="1" applyFont="1" applyAlignment="1">
      <alignment horizontal="left"/>
    </xf>
    <xf numFmtId="4" fontId="7" fillId="0" borderId="0" xfId="0" applyNumberFormat="1" applyFont="1" applyAlignment="1">
      <alignment horizontal="right"/>
    </xf>
    <xf numFmtId="4" fontId="14" fillId="0" borderId="0" xfId="0" applyNumberFormat="1" applyFont="1" applyAlignment="1">
      <alignment horizontal="right"/>
    </xf>
    <xf numFmtId="167" fontId="7" fillId="2" borderId="2" xfId="0" applyNumberFormat="1" applyFont="1" applyFill="1" applyBorder="1" applyAlignment="1" applyProtection="1">
      <protection locked="0"/>
    </xf>
    <xf numFmtId="164" fontId="7" fillId="2" borderId="2" xfId="0" applyNumberFormat="1" applyFont="1" applyFill="1" applyBorder="1" applyAlignment="1" applyProtection="1">
      <protection locked="0"/>
    </xf>
    <xf numFmtId="165" fontId="7" fillId="2" borderId="2" xfId="0" applyNumberFormat="1" applyFont="1" applyFill="1" applyBorder="1" applyAlignment="1" applyProtection="1">
      <protection locked="0"/>
    </xf>
    <xf numFmtId="167" fontId="14" fillId="0" borderId="2" xfId="0" applyNumberFormat="1" applyFont="1" applyBorder="1" applyAlignment="1"/>
    <xf numFmtId="164" fontId="14" fillId="0" borderId="2" xfId="0" applyNumberFormat="1" applyFont="1" applyBorder="1" applyAlignment="1"/>
    <xf numFmtId="164" fontId="7" fillId="0" borderId="0" xfId="0" applyNumberFormat="1" applyFont="1" applyAlignment="1"/>
    <xf numFmtId="3" fontId="7" fillId="0" borderId="0" xfId="0" applyNumberFormat="1" applyFont="1" applyAlignment="1">
      <alignment horizontal="center"/>
    </xf>
    <xf numFmtId="1" fontId="7" fillId="0" borderId="0" xfId="0" applyNumberFormat="1" applyFont="1" applyAlignment="1">
      <alignment horizontal="center"/>
    </xf>
    <xf numFmtId="167" fontId="7" fillId="0" borderId="0" xfId="0" applyNumberFormat="1" applyFont="1" applyAlignment="1"/>
    <xf numFmtId="165" fontId="7" fillId="0" borderId="0" xfId="0" applyNumberFormat="1" applyFont="1" applyAlignment="1"/>
    <xf numFmtId="167" fontId="14" fillId="0" borderId="0" xfId="0" applyNumberFormat="1" applyFont="1" applyAlignment="1"/>
    <xf numFmtId="164" fontId="14" fillId="0" borderId="0" xfId="0" applyNumberFormat="1" applyFont="1" applyAlignment="1"/>
    <xf numFmtId="4" fontId="8" fillId="0" borderId="0" xfId="0" applyNumberFormat="1" applyFont="1" applyAlignment="1">
      <alignment horizontal="left"/>
    </xf>
    <xf numFmtId="0" fontId="9" fillId="0" borderId="0" xfId="1" applyFont="1" applyProtection="1">
      <alignment vertical="top"/>
      <protection locked="0"/>
    </xf>
    <xf numFmtId="4" fontId="15" fillId="0" borderId="0" xfId="0" applyNumberFormat="1" applyFont="1" applyAlignment="1"/>
    <xf numFmtId="4" fontId="16" fillId="0" borderId="0" xfId="0" applyNumberFormat="1" applyFont="1" applyAlignment="1">
      <alignment horizontal="center"/>
    </xf>
    <xf numFmtId="0" fontId="8" fillId="0" borderId="0" xfId="0" applyFont="1" applyAlignment="1"/>
    <xf numFmtId="3" fontId="7" fillId="3" borderId="2" xfId="0" applyNumberFormat="1" applyFont="1" applyFill="1" applyBorder="1" applyAlignment="1"/>
    <xf numFmtId="0" fontId="7" fillId="5" borderId="2" xfId="0" applyFont="1" applyFill="1" applyBorder="1" applyAlignment="1" applyProtection="1">
      <protection locked="0"/>
    </xf>
    <xf numFmtId="0" fontId="7" fillId="5" borderId="0" xfId="0" applyFont="1" applyFill="1" applyAlignment="1"/>
    <xf numFmtId="1" fontId="8" fillId="0" borderId="0" xfId="0" applyNumberFormat="1" applyFont="1" applyAlignment="1">
      <alignment horizontal="left"/>
    </xf>
    <xf numFmtId="167" fontId="7" fillId="5" borderId="2" xfId="0" applyNumberFormat="1" applyFont="1" applyFill="1" applyBorder="1" applyAlignment="1" applyProtection="1">
      <protection locked="0"/>
    </xf>
    <xf numFmtId="1" fontId="7" fillId="5" borderId="2" xfId="0" applyNumberFormat="1" applyFont="1" applyFill="1" applyBorder="1" applyAlignment="1" applyProtection="1">
      <protection locked="0"/>
    </xf>
    <xf numFmtId="1" fontId="7" fillId="0" borderId="2" xfId="0" applyNumberFormat="1" applyFont="1" applyBorder="1" applyAlignment="1"/>
    <xf numFmtId="167" fontId="7" fillId="0" borderId="2" xfId="0" applyNumberFormat="1" applyFont="1" applyBorder="1" applyAlignment="1"/>
    <xf numFmtId="167" fontId="7" fillId="0" borderId="0" xfId="0" applyNumberFormat="1" applyFont="1">
      <alignment vertical="top"/>
    </xf>
    <xf numFmtId="4" fontId="7" fillId="0" borderId="2" xfId="0" applyNumberFormat="1" applyFont="1" applyBorder="1" applyAlignment="1"/>
    <xf numFmtId="167" fontId="7" fillId="5" borderId="0" xfId="0" applyNumberFormat="1" applyFont="1" applyFill="1" applyAlignment="1"/>
    <xf numFmtId="4" fontId="8" fillId="5" borderId="2" xfId="0" applyNumberFormat="1" applyFont="1" applyFill="1" applyBorder="1" applyAlignment="1" applyProtection="1">
      <alignment horizontal="right"/>
      <protection locked="0"/>
    </xf>
    <xf numFmtId="4" fontId="7" fillId="5" borderId="0" xfId="0" applyNumberFormat="1" applyFont="1" applyFill="1" applyAlignment="1"/>
    <xf numFmtId="4" fontId="17" fillId="0" borderId="0" xfId="0" applyNumberFormat="1" applyFont="1" applyAlignment="1"/>
    <xf numFmtId="4" fontId="7" fillId="0" borderId="0" xfId="0" applyNumberFormat="1" applyFont="1" applyAlignment="1">
      <alignment wrapText="1"/>
    </xf>
    <xf numFmtId="0" fontId="7" fillId="0" borderId="0" xfId="0" applyFont="1" applyAlignment="1">
      <alignment wrapText="1"/>
    </xf>
    <xf numFmtId="4" fontId="9" fillId="0" borderId="0" xfId="1" applyNumberFormat="1" applyFont="1" applyFill="1" applyBorder="1" applyAlignment="1" applyProtection="1"/>
    <xf numFmtId="0" fontId="18" fillId="0" borderId="0" xfId="0" applyFont="1">
      <alignment vertical="top"/>
    </xf>
    <xf numFmtId="4" fontId="19" fillId="0" borderId="0" xfId="0" applyNumberFormat="1" applyFont="1" applyAlignment="1"/>
    <xf numFmtId="0" fontId="19" fillId="0" borderId="0" xfId="0" applyFont="1" applyAlignment="1"/>
    <xf numFmtId="0" fontId="19" fillId="0" borderId="0" xfId="0" applyFont="1">
      <alignment vertical="top"/>
    </xf>
    <xf numFmtId="4" fontId="20" fillId="0" borderId="0" xfId="0" applyNumberFormat="1" applyFont="1" applyAlignment="1"/>
    <xf numFmtId="3" fontId="7" fillId="0" borderId="0" xfId="0" applyNumberFormat="1" applyFont="1" applyAlignment="1"/>
    <xf numFmtId="4" fontId="14" fillId="0" borderId="0" xfId="0" applyNumberFormat="1" applyFont="1" applyAlignment="1"/>
    <xf numFmtId="167" fontId="7" fillId="4" borderId="2" xfId="0" applyNumberFormat="1" applyFont="1" applyFill="1" applyBorder="1" applyAlignment="1" applyProtection="1">
      <protection locked="0"/>
    </xf>
    <xf numFmtId="165" fontId="8" fillId="0" borderId="3" xfId="0" applyNumberFormat="1" applyFont="1" applyBorder="1" applyAlignment="1"/>
    <xf numFmtId="4" fontId="8" fillId="0" borderId="4" xfId="0" applyNumberFormat="1" applyFont="1" applyBorder="1" applyAlignment="1"/>
    <xf numFmtId="4" fontId="21" fillId="0" borderId="0" xfId="0" applyNumberFormat="1" applyFont="1" applyAlignment="1">
      <alignment horizontal="right"/>
    </xf>
    <xf numFmtId="168" fontId="22" fillId="4" borderId="2" xfId="0" applyNumberFormat="1" applyFont="1" applyFill="1" applyBorder="1" applyAlignment="1" applyProtection="1">
      <protection locked="0"/>
    </xf>
    <xf numFmtId="0" fontId="23" fillId="0" borderId="0" xfId="1" applyFont="1" applyBorder="1" applyProtection="1">
      <alignment vertical="top"/>
      <protection locked="0"/>
    </xf>
    <xf numFmtId="4" fontId="23" fillId="0" borderId="0" xfId="1" applyNumberFormat="1" applyFont="1" applyFill="1" applyBorder="1" applyAlignment="1" applyProtection="1">
      <alignment horizontal="right"/>
    </xf>
    <xf numFmtId="167" fontId="7" fillId="4" borderId="5" xfId="0" applyNumberFormat="1" applyFont="1" applyFill="1" applyBorder="1" applyAlignment="1" applyProtection="1">
      <protection locked="0"/>
    </xf>
    <xf numFmtId="167" fontId="8" fillId="0" borderId="6" xfId="0" applyNumberFormat="1" applyFont="1" applyBorder="1" applyAlignment="1"/>
    <xf numFmtId="4" fontId="24" fillId="0" borderId="0" xfId="0" applyNumberFormat="1" applyFont="1" applyAlignment="1"/>
    <xf numFmtId="4" fontId="11" fillId="0" borderId="0" xfId="0" applyNumberFormat="1" applyFont="1" applyAlignment="1"/>
    <xf numFmtId="0" fontId="25" fillId="0" borderId="0" xfId="0" applyFont="1" applyAlignment="1"/>
    <xf numFmtId="4" fontId="11" fillId="5" borderId="0" xfId="0" applyNumberFormat="1" applyFont="1" applyFill="1" applyAlignment="1">
      <alignment horizontal="right"/>
    </xf>
    <xf numFmtId="0" fontId="25" fillId="5" borderId="0" xfId="0" applyFont="1" applyFill="1" applyAlignment="1">
      <alignment horizontal="right"/>
    </xf>
    <xf numFmtId="170" fontId="11" fillId="5" borderId="0" xfId="0" applyNumberFormat="1" applyFont="1" applyFill="1" applyAlignment="1">
      <alignment horizontal="right"/>
    </xf>
    <xf numFmtId="170" fontId="25" fillId="5" borderId="0" xfId="0" applyNumberFormat="1" applyFont="1" applyFill="1" applyAlignment="1">
      <alignment horizontal="right"/>
    </xf>
    <xf numFmtId="4" fontId="24" fillId="0" borderId="0" xfId="0" applyNumberFormat="1" applyFont="1" applyAlignment="1">
      <alignment horizontal="center"/>
    </xf>
    <xf numFmtId="1" fontId="8" fillId="2" borderId="3" xfId="0" applyNumberFormat="1" applyFont="1" applyFill="1" applyBorder="1" applyAlignment="1" applyProtection="1">
      <alignment horizontal="center"/>
      <protection locked="0"/>
    </xf>
    <xf numFmtId="0" fontId="7" fillId="0" borderId="4" xfId="0" applyFont="1" applyBorder="1" applyAlignment="1" applyProtection="1">
      <alignment horizontal="center"/>
      <protection locked="0"/>
    </xf>
    <xf numFmtId="0" fontId="7" fillId="0" borderId="6" xfId="0" applyFont="1" applyBorder="1" applyAlignment="1" applyProtection="1">
      <alignment horizontal="center"/>
      <protection locked="0"/>
    </xf>
    <xf numFmtId="166" fontId="12" fillId="0" borderId="0" xfId="0" applyNumberFormat="1" applyFont="1" applyAlignment="1">
      <alignment horizontal="left"/>
    </xf>
    <xf numFmtId="3" fontId="7" fillId="2" borderId="7" xfId="0" applyNumberFormat="1" applyFont="1" applyFill="1" applyBorder="1" applyAlignment="1" applyProtection="1">
      <alignment horizontal="left"/>
      <protection locked="0"/>
    </xf>
    <xf numFmtId="0" fontId="7" fillId="0" borderId="8" xfId="0" applyFont="1" applyBorder="1" applyAlignment="1" applyProtection="1">
      <alignment horizontal="left"/>
      <protection locked="0"/>
    </xf>
    <xf numFmtId="0" fontId="7" fillId="0" borderId="9" xfId="0" applyFont="1" applyBorder="1" applyAlignment="1" applyProtection="1">
      <alignment horizontal="left"/>
      <protection locked="0"/>
    </xf>
    <xf numFmtId="3" fontId="7" fillId="2" borderId="8" xfId="0" applyNumberFormat="1" applyFont="1" applyFill="1" applyBorder="1" applyAlignment="1" applyProtection="1">
      <alignment horizontal="left"/>
      <protection locked="0"/>
    </xf>
    <xf numFmtId="3" fontId="7" fillId="2" borderId="9" xfId="0" applyNumberFormat="1" applyFont="1" applyFill="1" applyBorder="1" applyAlignment="1" applyProtection="1">
      <alignment horizontal="left"/>
      <protection locked="0"/>
    </xf>
    <xf numFmtId="0" fontId="7" fillId="0" borderId="10" xfId="0" applyFont="1" applyBorder="1" applyAlignment="1" applyProtection="1">
      <alignment horizontal="left"/>
      <protection locked="0"/>
    </xf>
    <xf numFmtId="0" fontId="7" fillId="0" borderId="11" xfId="0" applyFont="1" applyBorder="1" applyAlignment="1" applyProtection="1">
      <alignment horizontal="left"/>
      <protection locked="0"/>
    </xf>
    <xf numFmtId="4" fontId="19" fillId="0" borderId="0" xfId="0" applyNumberFormat="1" applyFont="1" applyAlignment="1">
      <alignment vertical="top" wrapText="1"/>
    </xf>
    <xf numFmtId="0" fontId="7" fillId="0" borderId="0" xfId="0" applyFont="1" applyAlignment="1">
      <alignment vertical="top" wrapText="1"/>
    </xf>
    <xf numFmtId="4" fontId="23" fillId="0" borderId="0" xfId="1" applyNumberFormat="1" applyFont="1" applyFill="1" applyBorder="1" applyAlignment="1" applyProtection="1">
      <alignment horizontal="right"/>
      <protection locked="0"/>
    </xf>
    <xf numFmtId="0" fontId="7" fillId="0" borderId="0" xfId="0" applyFont="1" applyAlignment="1" applyProtection="1">
      <protection locked="0"/>
    </xf>
    <xf numFmtId="4" fontId="8" fillId="0" borderId="7" xfId="0" applyNumberFormat="1" applyFont="1" applyBorder="1" applyAlignment="1"/>
    <xf numFmtId="0" fontId="7" fillId="0" borderId="8" xfId="0" applyFont="1" applyBorder="1" applyAlignment="1"/>
    <xf numFmtId="4" fontId="7" fillId="0" borderId="0" xfId="0" applyNumberFormat="1" applyFont="1" applyAlignment="1">
      <alignment wrapText="1"/>
    </xf>
    <xf numFmtId="0" fontId="7" fillId="0" borderId="0" xfId="0" applyFont="1" applyAlignment="1">
      <alignment wrapText="1"/>
    </xf>
    <xf numFmtId="4" fontId="26" fillId="0" borderId="14" xfId="0" applyNumberFormat="1" applyFont="1" applyBorder="1" applyAlignment="1">
      <alignment horizontal="left" vertical="top" wrapText="1"/>
    </xf>
    <xf numFmtId="4" fontId="26" fillId="0" borderId="13" xfId="0" applyNumberFormat="1" applyFont="1" applyBorder="1" applyAlignment="1">
      <alignment horizontal="left" vertical="top" wrapText="1"/>
    </xf>
    <xf numFmtId="4" fontId="26" fillId="0" borderId="15" xfId="0" applyNumberFormat="1" applyFont="1" applyBorder="1" applyAlignment="1">
      <alignment horizontal="left" vertical="top" wrapText="1"/>
    </xf>
    <xf numFmtId="0" fontId="9" fillId="0" borderId="0" xfId="1" applyFont="1" applyBorder="1" applyAlignment="1" applyProtection="1">
      <alignment horizontal="center" vertical="top" wrapText="1"/>
      <protection locked="0"/>
    </xf>
    <xf numFmtId="0" fontId="9" fillId="0" borderId="0" xfId="1" applyFont="1" applyAlignment="1" applyProtection="1">
      <alignment horizontal="center" vertical="top" wrapText="1"/>
      <protection locked="0"/>
    </xf>
    <xf numFmtId="4" fontId="7" fillId="5" borderId="0" xfId="0" applyNumberFormat="1" applyFont="1" applyFill="1" applyAlignment="1">
      <alignment wrapText="1"/>
    </xf>
    <xf numFmtId="0" fontId="7" fillId="5" borderId="0" xfId="0" applyFont="1" applyFill="1" applyAlignment="1">
      <alignment wrapText="1"/>
    </xf>
    <xf numFmtId="4" fontId="7" fillId="0" borderId="13" xfId="0" applyNumberFormat="1" applyFont="1" applyBorder="1" applyAlignment="1"/>
    <xf numFmtId="0" fontId="7" fillId="0" borderId="13" xfId="0" applyFont="1" applyBorder="1" applyAlignment="1"/>
    <xf numFmtId="4" fontId="27" fillId="0" borderId="13" xfId="0" applyNumberFormat="1" applyFont="1" applyBorder="1" applyAlignment="1">
      <alignment wrapText="1"/>
    </xf>
    <xf numFmtId="0" fontId="27" fillId="0" borderId="13" xfId="0" applyFont="1" applyBorder="1" applyAlignment="1">
      <alignment wrapText="1"/>
    </xf>
    <xf numFmtId="4" fontId="8" fillId="5" borderId="7" xfId="0" applyNumberFormat="1" applyFont="1" applyFill="1" applyBorder="1" applyAlignment="1" applyProtection="1">
      <alignment horizontal="right"/>
      <protection locked="0"/>
    </xf>
    <xf numFmtId="0" fontId="7" fillId="5" borderId="9" xfId="0" applyFont="1" applyFill="1" applyBorder="1" applyAlignment="1" applyProtection="1">
      <alignment horizontal="right"/>
      <protection locked="0"/>
    </xf>
    <xf numFmtId="4" fontId="26" fillId="0" borderId="12" xfId="0" applyNumberFormat="1" applyFont="1" applyBorder="1" applyAlignment="1">
      <alignment horizontal="left" vertical="top" wrapText="1"/>
    </xf>
    <xf numFmtId="4" fontId="26" fillId="0" borderId="10" xfId="0" applyNumberFormat="1" applyFont="1" applyBorder="1" applyAlignment="1">
      <alignment horizontal="left" vertical="top" wrapText="1"/>
    </xf>
    <xf numFmtId="4" fontId="26" fillId="0" borderId="11" xfId="0" applyNumberFormat="1" applyFont="1" applyBorder="1" applyAlignment="1">
      <alignment horizontal="left" vertical="top" wrapText="1"/>
    </xf>
    <xf numFmtId="4" fontId="27" fillId="0" borderId="0" xfId="0" applyNumberFormat="1" applyFont="1" applyAlignment="1">
      <alignment horizontal="left" wrapText="1"/>
    </xf>
    <xf numFmtId="0" fontId="8" fillId="0" borderId="0" xfId="0" applyFont="1" applyAlignment="1">
      <alignment horizontal="left"/>
    </xf>
    <xf numFmtId="1" fontId="24" fillId="0" borderId="0" xfId="0" applyNumberFormat="1" applyFont="1" applyAlignment="1">
      <alignment horizontal="center"/>
    </xf>
    <xf numFmtId="170" fontId="8" fillId="5" borderId="7" xfId="0" applyNumberFormat="1" applyFont="1" applyFill="1" applyBorder="1" applyAlignment="1" applyProtection="1">
      <alignment horizontal="right"/>
      <protection locked="0"/>
    </xf>
    <xf numFmtId="170" fontId="7" fillId="5" borderId="8" xfId="0" applyNumberFormat="1" applyFont="1" applyFill="1" applyBorder="1" applyAlignment="1" applyProtection="1">
      <alignment horizontal="right"/>
      <protection locked="0"/>
    </xf>
    <xf numFmtId="170" fontId="7" fillId="5" borderId="9" xfId="0" applyNumberFormat="1" applyFont="1" applyFill="1" applyBorder="1" applyAlignment="1" applyProtection="1">
      <alignment horizontal="right"/>
      <protection locked="0"/>
    </xf>
    <xf numFmtId="1" fontId="8" fillId="5" borderId="7" xfId="0" applyNumberFormat="1" applyFont="1" applyFill="1" applyBorder="1" applyAlignment="1" applyProtection="1">
      <alignment horizontal="right"/>
      <protection locked="0"/>
    </xf>
    <xf numFmtId="1" fontId="7" fillId="5" borderId="8" xfId="0" applyNumberFormat="1" applyFont="1" applyFill="1" applyBorder="1" applyAlignment="1" applyProtection="1">
      <alignment horizontal="right"/>
      <protection locked="0"/>
    </xf>
    <xf numFmtId="1" fontId="7" fillId="5" borderId="9" xfId="0" applyNumberFormat="1" applyFont="1" applyFill="1" applyBorder="1" applyAlignment="1" applyProtection="1">
      <alignment horizontal="right"/>
      <protection locked="0"/>
    </xf>
    <xf numFmtId="4" fontId="9" fillId="0" borderId="0" xfId="1" applyNumberFormat="1" applyFont="1" applyFill="1" applyBorder="1" applyAlignment="1" applyProtection="1">
      <protection locked="0"/>
    </xf>
    <xf numFmtId="0" fontId="9" fillId="0" borderId="0" xfId="1" applyFont="1" applyAlignment="1" applyProtection="1">
      <protection locked="0"/>
    </xf>
    <xf numFmtId="4" fontId="8" fillId="0" borderId="0" xfId="0" applyNumberFormat="1" applyFont="1" applyAlignment="1">
      <alignment horizontal="left"/>
    </xf>
    <xf numFmtId="4" fontId="8" fillId="0" borderId="0" xfId="0" applyNumberFormat="1" applyFont="1" applyAlignment="1"/>
    <xf numFmtId="0" fontId="7" fillId="0" borderId="0" xfId="0" applyFont="1" applyAlignment="1"/>
    <xf numFmtId="169" fontId="8" fillId="5" borderId="7" xfId="0" applyNumberFormat="1" applyFont="1" applyFill="1" applyBorder="1" applyAlignment="1" applyProtection="1">
      <protection locked="0"/>
    </xf>
    <xf numFmtId="169" fontId="7" fillId="5" borderId="8" xfId="0" applyNumberFormat="1" applyFont="1" applyFill="1" applyBorder="1" applyAlignment="1" applyProtection="1">
      <protection locked="0"/>
    </xf>
    <xf numFmtId="169" fontId="7" fillId="5" borderId="9" xfId="0" applyNumberFormat="1" applyFont="1" applyFill="1" applyBorder="1" applyAlignment="1" applyProtection="1">
      <protection locked="0"/>
    </xf>
    <xf numFmtId="0" fontId="7" fillId="0" borderId="10" xfId="0" applyFont="1" applyBorder="1" applyAlignment="1">
      <alignment horizontal="right" wrapText="1"/>
    </xf>
    <xf numFmtId="0" fontId="7" fillId="0" borderId="10" xfId="0" applyFont="1" applyBorder="1" applyAlignment="1">
      <alignment horizontal="right"/>
    </xf>
    <xf numFmtId="3" fontId="7" fillId="2" borderId="2" xfId="0" applyNumberFormat="1" applyFont="1" applyFill="1" applyBorder="1" applyAlignment="1" applyProtection="1">
      <alignment horizontal="center"/>
      <protection locked="0"/>
    </xf>
    <xf numFmtId="0" fontId="7" fillId="0" borderId="2" xfId="0" applyFont="1" applyBorder="1" applyAlignment="1" applyProtection="1">
      <alignment horizontal="center"/>
      <protection locked="0"/>
    </xf>
    <xf numFmtId="1" fontId="28" fillId="0" borderId="0" xfId="0" applyNumberFormat="1"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1752600</xdr:colOff>
      <xdr:row>0</xdr:row>
      <xdr:rowOff>160020</xdr:rowOff>
    </xdr:from>
    <xdr:to>
      <xdr:col>5</xdr:col>
      <xdr:colOff>1028700</xdr:colOff>
      <xdr:row>6</xdr:row>
      <xdr:rowOff>0</xdr:rowOff>
    </xdr:to>
    <xdr:pic>
      <xdr:nvPicPr>
        <xdr:cNvPr id="5308" name="Picture 1">
          <a:extLst>
            <a:ext uri="{FF2B5EF4-FFF2-40B4-BE49-F238E27FC236}">
              <a16:creationId xmlns:a16="http://schemas.microsoft.com/office/drawing/2014/main" id="{E310C860-ABB3-5847-8187-65BDB569E0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50720" y="160020"/>
          <a:ext cx="336042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876300</xdr:colOff>
      <xdr:row>1</xdr:row>
      <xdr:rowOff>0</xdr:rowOff>
    </xdr:from>
    <xdr:to>
      <xdr:col>8</xdr:col>
      <xdr:colOff>0</xdr:colOff>
      <xdr:row>2</xdr:row>
      <xdr:rowOff>121920</xdr:rowOff>
    </xdr:to>
    <xdr:pic>
      <xdr:nvPicPr>
        <xdr:cNvPr id="6319" name="Picture 1">
          <a:extLst>
            <a:ext uri="{FF2B5EF4-FFF2-40B4-BE49-F238E27FC236}">
              <a16:creationId xmlns:a16="http://schemas.microsoft.com/office/drawing/2014/main" id="{8E2ED7FE-38EF-1E85-C59F-8F722F5D80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7120" y="175260"/>
          <a:ext cx="3352800" cy="85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716280</xdr:colOff>
      <xdr:row>1</xdr:row>
      <xdr:rowOff>7620</xdr:rowOff>
    </xdr:from>
    <xdr:to>
      <xdr:col>2</xdr:col>
      <xdr:colOff>4876800</xdr:colOff>
      <xdr:row>6</xdr:row>
      <xdr:rowOff>53340</xdr:rowOff>
    </xdr:to>
    <xdr:pic>
      <xdr:nvPicPr>
        <xdr:cNvPr id="7287" name="Picture 1">
          <a:extLst>
            <a:ext uri="{FF2B5EF4-FFF2-40B4-BE49-F238E27FC236}">
              <a16:creationId xmlns:a16="http://schemas.microsoft.com/office/drawing/2014/main" id="{1C77DF57-F6C7-56C1-6A35-E702E40ACC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3540" y="182880"/>
          <a:ext cx="4160520"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289560</xdr:colOff>
      <xdr:row>0</xdr:row>
      <xdr:rowOff>205740</xdr:rowOff>
    </xdr:from>
    <xdr:to>
      <xdr:col>7</xdr:col>
      <xdr:colOff>266700</xdr:colOff>
      <xdr:row>6</xdr:row>
      <xdr:rowOff>38100</xdr:rowOff>
    </xdr:to>
    <xdr:pic>
      <xdr:nvPicPr>
        <xdr:cNvPr id="1150" name="Picture 1">
          <a:extLst>
            <a:ext uri="{FF2B5EF4-FFF2-40B4-BE49-F238E27FC236}">
              <a16:creationId xmlns:a16="http://schemas.microsoft.com/office/drawing/2014/main" id="{8965AC7C-54AA-346C-D6A0-2F59B58584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6420" y="175260"/>
          <a:ext cx="34594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1920240</xdr:colOff>
      <xdr:row>1</xdr:row>
      <xdr:rowOff>0</xdr:rowOff>
    </xdr:from>
    <xdr:to>
      <xdr:col>5</xdr:col>
      <xdr:colOff>209550</xdr:colOff>
      <xdr:row>6</xdr:row>
      <xdr:rowOff>38100</xdr:rowOff>
    </xdr:to>
    <xdr:pic>
      <xdr:nvPicPr>
        <xdr:cNvPr id="8317" name="Picture 1">
          <a:extLst>
            <a:ext uri="{FF2B5EF4-FFF2-40B4-BE49-F238E27FC236}">
              <a16:creationId xmlns:a16="http://schemas.microsoft.com/office/drawing/2014/main" id="{83F14712-1516-D730-734C-49468A9D6E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4080" y="175260"/>
          <a:ext cx="3192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raf.mb.ca/resources/annual-reports" TargetMode="External"/><Relationship Id="rId1" Type="http://schemas.openxmlformats.org/officeDocument/2006/relationships/hyperlink" Target="https://www.traf.mb.ca/additional-voluntary-contribution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ra-arc.gc.ca/tx/rgstrd/papspapar-fefespfer/lmts-eng.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E3B01-EA54-400F-AC3F-1B2E15E12ED3}">
  <sheetPr codeName="Sheet1">
    <pageSetUpPr fitToPage="1"/>
  </sheetPr>
  <dimension ref="A1:W197"/>
  <sheetViews>
    <sheetView showGridLines="0" tabSelected="1" defaultGridColor="0" showWhiteSpace="0" colorId="8" zoomScaleNormal="100" workbookViewId="0">
      <selection activeCell="D9" sqref="D9:F9"/>
    </sheetView>
  </sheetViews>
  <sheetFormatPr defaultColWidth="0" defaultRowHeight="0" customHeight="1" zeroHeight="1" x14ac:dyDescent="0.3"/>
  <cols>
    <col min="1" max="1" width="2.88671875" style="5" customWidth="1"/>
    <col min="2" max="2" width="27.5546875" style="1" customWidth="1"/>
    <col min="3" max="3" width="3" style="1" customWidth="1"/>
    <col min="4" max="4" width="28.109375" style="9" customWidth="1"/>
    <col min="5" max="5" width="0.88671875" style="1" customWidth="1"/>
    <col min="6" max="6" width="16.33203125" style="1" customWidth="1"/>
    <col min="7" max="7" width="3.109375" style="1" customWidth="1"/>
    <col min="8" max="8" width="13.44140625" style="1" customWidth="1"/>
    <col min="9" max="9" width="4.109375" style="1" customWidth="1"/>
    <col min="10" max="10" width="3.6640625" style="1" hidden="1" customWidth="1"/>
    <col min="11" max="14" width="3.5546875" style="1" hidden="1" customWidth="1"/>
    <col min="15" max="15" width="4" style="1" hidden="1" customWidth="1"/>
    <col min="16" max="16" width="4.109375" style="1" hidden="1" customWidth="1"/>
    <col min="17" max="17" width="3.88671875" style="1" hidden="1" customWidth="1"/>
    <col min="18" max="18" width="4.44140625" style="1" hidden="1" customWidth="1"/>
    <col min="19" max="19" width="3.109375" style="1" hidden="1" customWidth="1"/>
    <col min="20" max="20" width="2.109375" style="1" hidden="1" customWidth="1"/>
    <col min="21" max="21" width="2.88671875" style="1" hidden="1" customWidth="1"/>
    <col min="22" max="22" width="6" style="2" hidden="1" customWidth="1"/>
    <col min="23" max="16384" width="9" style="2" hidden="1"/>
  </cols>
  <sheetData>
    <row r="1" spans="1:21" ht="12.75" customHeight="1" x14ac:dyDescent="0.3"/>
    <row r="2" spans="1:21" ht="12.75" customHeight="1" x14ac:dyDescent="0.3"/>
    <row r="3" spans="1:21" ht="12.75" customHeight="1" x14ac:dyDescent="0.3"/>
    <row r="4" spans="1:21" ht="12.75" customHeight="1" x14ac:dyDescent="0.3"/>
    <row r="5" spans="1:21" ht="12.75" customHeight="1" x14ac:dyDescent="0.3"/>
    <row r="6" spans="1:21" ht="12.75" customHeight="1" x14ac:dyDescent="0.3"/>
    <row r="7" spans="1:21" ht="25.8" x14ac:dyDescent="0.5">
      <c r="A7" s="86" t="s">
        <v>122</v>
      </c>
      <c r="B7" s="86"/>
      <c r="C7" s="86"/>
      <c r="D7" s="86"/>
      <c r="E7" s="86"/>
      <c r="F7" s="86"/>
      <c r="G7" s="86"/>
      <c r="H7" s="86"/>
      <c r="I7" s="86"/>
      <c r="J7" s="79"/>
      <c r="K7" s="11"/>
      <c r="L7" s="11"/>
      <c r="M7" s="11"/>
      <c r="N7" s="11"/>
      <c r="O7" s="11"/>
      <c r="P7" s="11"/>
      <c r="Q7" s="11"/>
      <c r="R7" s="11"/>
      <c r="S7" s="11"/>
      <c r="T7" s="11"/>
      <c r="U7" s="11"/>
    </row>
    <row r="8" spans="1:21" ht="14.4" thickBot="1" x14ac:dyDescent="0.35">
      <c r="C8" s="23"/>
      <c r="D8" s="23"/>
      <c r="H8" s="23"/>
      <c r="I8" s="23"/>
      <c r="J8" s="23"/>
    </row>
    <row r="9" spans="1:21" ht="14.4" thickBot="1" x14ac:dyDescent="0.35">
      <c r="A9" s="5" t="s">
        <v>45</v>
      </c>
      <c r="B9" s="24" t="s">
        <v>90</v>
      </c>
      <c r="C9" s="23"/>
      <c r="D9" s="87">
        <v>2025</v>
      </c>
      <c r="E9" s="88"/>
      <c r="F9" s="89"/>
    </row>
    <row r="10" spans="1:21" ht="13.8" x14ac:dyDescent="0.3">
      <c r="C10" s="26"/>
      <c r="H10" s="69">
        <f>D9</f>
        <v>2025</v>
      </c>
    </row>
    <row r="11" spans="1:21" ht="13.8" x14ac:dyDescent="0.3">
      <c r="A11" s="5" t="s">
        <v>46</v>
      </c>
      <c r="B11" s="4" t="s">
        <v>91</v>
      </c>
    </row>
    <row r="12" spans="1:21" ht="13.8" x14ac:dyDescent="0.3">
      <c r="B12" s="4"/>
    </row>
    <row r="13" spans="1:21" ht="13.8" x14ac:dyDescent="0.3">
      <c r="H13" s="6" t="s">
        <v>43</v>
      </c>
    </row>
    <row r="14" spans="1:21" ht="13.8" x14ac:dyDescent="0.3">
      <c r="D14" s="20"/>
      <c r="E14" s="27"/>
      <c r="F14" s="27"/>
      <c r="G14" s="27"/>
      <c r="H14" s="6" t="s">
        <v>44</v>
      </c>
      <c r="I14" s="27"/>
      <c r="K14" s="27"/>
      <c r="L14" s="27"/>
      <c r="M14" s="27"/>
      <c r="N14" s="27"/>
      <c r="O14" s="27"/>
      <c r="P14" s="27"/>
      <c r="Q14" s="27"/>
      <c r="R14" s="27"/>
      <c r="S14" s="27"/>
      <c r="T14" s="27"/>
      <c r="U14" s="27"/>
    </row>
    <row r="15" spans="1:21" ht="13.8" x14ac:dyDescent="0.3">
      <c r="B15" s="4" t="s">
        <v>58</v>
      </c>
      <c r="D15" s="20"/>
      <c r="E15" s="27"/>
      <c r="F15" s="27"/>
      <c r="G15" s="27"/>
      <c r="H15" s="6" t="s">
        <v>3</v>
      </c>
      <c r="I15" s="27"/>
      <c r="K15" s="27"/>
      <c r="L15" s="27"/>
      <c r="M15" s="27"/>
      <c r="N15" s="27"/>
      <c r="O15" s="27"/>
      <c r="P15" s="27"/>
      <c r="Q15" s="27"/>
      <c r="R15" s="27"/>
      <c r="S15" s="27"/>
      <c r="T15" s="27"/>
      <c r="U15" s="27"/>
    </row>
    <row r="16" spans="1:21" ht="13.8" x14ac:dyDescent="0.3">
      <c r="B16" s="91" t="s">
        <v>158</v>
      </c>
      <c r="C16" s="92"/>
      <c r="D16" s="92"/>
      <c r="E16" s="92"/>
      <c r="F16" s="92"/>
      <c r="G16" s="93"/>
      <c r="H16" s="70">
        <v>75000</v>
      </c>
      <c r="I16" s="34"/>
      <c r="K16" s="34"/>
      <c r="L16" s="34"/>
      <c r="M16" s="34"/>
      <c r="N16" s="34"/>
      <c r="O16" s="34"/>
      <c r="P16" s="34"/>
      <c r="Q16" s="34"/>
      <c r="R16" s="34"/>
      <c r="S16" s="34"/>
      <c r="T16" s="34"/>
      <c r="U16" s="34"/>
    </row>
    <row r="17" spans="1:21" ht="13.8" x14ac:dyDescent="0.3">
      <c r="B17" s="91"/>
      <c r="C17" s="94"/>
      <c r="D17" s="94"/>
      <c r="E17" s="94"/>
      <c r="F17" s="94"/>
      <c r="G17" s="95"/>
      <c r="H17" s="70"/>
      <c r="I17" s="34"/>
      <c r="K17" s="34"/>
      <c r="L17" s="34"/>
      <c r="M17" s="34"/>
      <c r="N17" s="34"/>
      <c r="O17" s="34"/>
      <c r="P17" s="34"/>
      <c r="Q17" s="34"/>
      <c r="R17" s="34"/>
      <c r="S17" s="34"/>
      <c r="T17" s="34"/>
      <c r="U17" s="34"/>
    </row>
    <row r="18" spans="1:21" ht="14.4" thickBot="1" x14ac:dyDescent="0.35">
      <c r="B18" s="91" t="s">
        <v>116</v>
      </c>
      <c r="C18" s="92"/>
      <c r="D18" s="92"/>
      <c r="E18" s="92"/>
      <c r="F18" s="96"/>
      <c r="G18" s="97"/>
      <c r="H18" s="77"/>
      <c r="I18" s="34"/>
      <c r="K18" s="34"/>
      <c r="L18" s="34"/>
      <c r="M18" s="34"/>
      <c r="N18" s="34"/>
      <c r="O18" s="34"/>
      <c r="P18" s="34"/>
      <c r="Q18" s="34"/>
      <c r="R18" s="34"/>
      <c r="S18" s="34"/>
      <c r="T18" s="34"/>
      <c r="U18" s="34"/>
    </row>
    <row r="19" spans="1:21" ht="14.4" thickBot="1" x14ac:dyDescent="0.35">
      <c r="B19" s="35"/>
      <c r="C19" s="36"/>
      <c r="E19" s="37"/>
      <c r="F19" s="71" t="s">
        <v>47</v>
      </c>
      <c r="G19" s="72"/>
      <c r="H19" s="78">
        <f>SUM(H16:H18)</f>
        <v>75000</v>
      </c>
      <c r="I19" s="34"/>
      <c r="K19" s="34"/>
      <c r="L19" s="34"/>
      <c r="M19" s="34"/>
      <c r="N19" s="34"/>
      <c r="O19" s="34"/>
      <c r="P19" s="34"/>
      <c r="Q19" s="34"/>
      <c r="R19" s="34"/>
      <c r="S19" s="34"/>
      <c r="T19" s="34"/>
      <c r="U19" s="34"/>
    </row>
    <row r="20" spans="1:21" ht="13.8" x14ac:dyDescent="0.3">
      <c r="D20" s="20"/>
      <c r="H20" s="73" t="str">
        <f>IF(H19=0,"Please Enter Earnings","")</f>
        <v/>
      </c>
    </row>
    <row r="21" spans="1:21" ht="12.75" customHeight="1" x14ac:dyDescent="0.3"/>
    <row r="22" spans="1:21" s="5" customFormat="1" ht="13.8" x14ac:dyDescent="0.3">
      <c r="A22" s="5" t="s">
        <v>48</v>
      </c>
      <c r="B22" s="4" t="s">
        <v>117</v>
      </c>
      <c r="C22" s="4"/>
      <c r="D22" s="6"/>
      <c r="E22" s="4"/>
      <c r="F22" s="4"/>
      <c r="G22" s="4"/>
      <c r="H22" s="74">
        <v>1</v>
      </c>
      <c r="I22" s="4"/>
      <c r="J22" s="4"/>
      <c r="K22" s="4"/>
      <c r="L22" s="4"/>
      <c r="M22" s="4"/>
      <c r="N22" s="4"/>
      <c r="O22" s="4"/>
      <c r="P22" s="4"/>
      <c r="Q22" s="4"/>
      <c r="R22" s="4"/>
      <c r="S22" s="4"/>
      <c r="T22" s="4"/>
      <c r="U22" s="4"/>
    </row>
    <row r="23" spans="1:21" ht="13.8" x14ac:dyDescent="0.3">
      <c r="B23" s="1" t="s">
        <v>120</v>
      </c>
      <c r="H23" s="73" t="str">
        <f>IF(H22=0,"Please Enter Service","")</f>
        <v/>
      </c>
    </row>
    <row r="24" spans="1:21" ht="13.8" x14ac:dyDescent="0.3">
      <c r="H24" s="73" t="str">
        <f>IF(H22&lt;=1,"","You can not enter service greater than 1. Please reduce service")</f>
        <v/>
      </c>
    </row>
    <row r="25" spans="1:21" ht="14.4" thickBot="1" x14ac:dyDescent="0.35">
      <c r="F25" s="4"/>
    </row>
    <row r="26" spans="1:21" ht="14.4" thickBot="1" x14ac:dyDescent="0.35">
      <c r="A26" s="5" t="s">
        <v>50</v>
      </c>
      <c r="B26" s="4" t="s">
        <v>94</v>
      </c>
      <c r="F26" s="75" t="s">
        <v>113</v>
      </c>
      <c r="H26" s="15">
        <f>+'MPL CALC'!H26</f>
        <v>3560</v>
      </c>
    </row>
    <row r="27" spans="1:21" ht="13.8" x14ac:dyDescent="0.3">
      <c r="H27" s="73" t="str">
        <f>IF(H20="Please Enter Earnings", "Form is Incomplete","")</f>
        <v/>
      </c>
    </row>
    <row r="28" spans="1:21" ht="12.75" customHeight="1" x14ac:dyDescent="0.3"/>
    <row r="29" spans="1:21" ht="12.75" customHeight="1" x14ac:dyDescent="0.3"/>
    <row r="30" spans="1:21" s="5" customFormat="1" ht="13.8" x14ac:dyDescent="0.3">
      <c r="A30" s="5" t="s">
        <v>52</v>
      </c>
      <c r="B30" s="4" t="s">
        <v>92</v>
      </c>
      <c r="C30" s="4"/>
      <c r="D30" s="6"/>
      <c r="E30" s="100" t="s">
        <v>54</v>
      </c>
      <c r="F30" s="101"/>
      <c r="G30" s="101"/>
      <c r="H30" s="101"/>
      <c r="I30" s="4"/>
      <c r="J30" s="4"/>
      <c r="K30" s="4"/>
      <c r="L30" s="4"/>
      <c r="M30" s="4"/>
      <c r="N30" s="4"/>
      <c r="O30" s="4"/>
      <c r="P30" s="4"/>
      <c r="Q30" s="4"/>
      <c r="R30" s="4"/>
      <c r="S30" s="4"/>
      <c r="T30" s="4"/>
      <c r="U30" s="4"/>
    </row>
    <row r="31" spans="1:21" s="5" customFormat="1" ht="13.8" x14ac:dyDescent="0.3">
      <c r="B31" s="4"/>
      <c r="C31" s="4"/>
      <c r="D31" s="6"/>
      <c r="E31" s="76"/>
      <c r="F31" s="23"/>
      <c r="G31" s="23"/>
      <c r="H31" s="23"/>
      <c r="I31" s="4"/>
      <c r="J31" s="4"/>
      <c r="K31" s="4"/>
      <c r="L31" s="4"/>
      <c r="M31" s="4"/>
      <c r="N31" s="4"/>
      <c r="O31" s="4"/>
      <c r="P31" s="4"/>
      <c r="Q31" s="4"/>
      <c r="R31" s="4"/>
      <c r="S31" s="4"/>
      <c r="T31" s="4"/>
      <c r="U31" s="4"/>
    </row>
    <row r="32" spans="1:21" ht="13.8" x14ac:dyDescent="0.3">
      <c r="A32" s="4" t="s">
        <v>37</v>
      </c>
      <c r="C32" s="17"/>
      <c r="D32" s="18"/>
      <c r="E32" s="17"/>
      <c r="F32" s="17"/>
      <c r="G32" s="18"/>
      <c r="H32" s="18"/>
      <c r="I32" s="18"/>
    </row>
    <row r="33" spans="1:9" ht="13.8" x14ac:dyDescent="0.3">
      <c r="A33" s="98" t="s">
        <v>133</v>
      </c>
      <c r="B33" s="99"/>
      <c r="C33" s="99"/>
      <c r="D33" s="99"/>
      <c r="E33" s="99"/>
      <c r="F33" s="99"/>
      <c r="G33" s="99"/>
      <c r="H33" s="99"/>
      <c r="I33" s="99"/>
    </row>
    <row r="34" spans="1:9" ht="13.8" x14ac:dyDescent="0.3">
      <c r="A34" s="99"/>
      <c r="B34" s="99"/>
      <c r="C34" s="99"/>
      <c r="D34" s="99"/>
      <c r="E34" s="99"/>
      <c r="F34" s="99"/>
      <c r="G34" s="99"/>
      <c r="H34" s="99"/>
      <c r="I34" s="99"/>
    </row>
    <row r="35" spans="1:9" ht="13.8" x14ac:dyDescent="0.3">
      <c r="A35" s="99"/>
      <c r="B35" s="99"/>
      <c r="C35" s="99"/>
      <c r="D35" s="99"/>
      <c r="E35" s="99"/>
      <c r="F35" s="99"/>
      <c r="G35" s="99"/>
      <c r="H35" s="99"/>
      <c r="I35" s="99"/>
    </row>
    <row r="36" spans="1:9" ht="13.8" x14ac:dyDescent="0.3">
      <c r="A36" s="99"/>
      <c r="B36" s="99"/>
      <c r="C36" s="99"/>
      <c r="D36" s="99"/>
      <c r="E36" s="99"/>
      <c r="F36" s="99"/>
      <c r="G36" s="99"/>
      <c r="H36" s="99"/>
      <c r="I36" s="99"/>
    </row>
    <row r="37" spans="1:9" ht="13.8" x14ac:dyDescent="0.3">
      <c r="A37" s="99"/>
      <c r="B37" s="99"/>
      <c r="C37" s="99"/>
      <c r="D37" s="99"/>
      <c r="E37" s="99"/>
      <c r="F37" s="99"/>
      <c r="G37" s="99"/>
      <c r="H37" s="99"/>
      <c r="I37" s="99"/>
    </row>
    <row r="38" spans="1:9" ht="13.8" x14ac:dyDescent="0.3">
      <c r="A38" s="19"/>
      <c r="B38" s="19"/>
      <c r="C38" s="19"/>
      <c r="D38" s="19"/>
      <c r="E38" s="19"/>
      <c r="F38" s="19"/>
      <c r="G38" s="19"/>
      <c r="H38" s="19"/>
      <c r="I38" s="19"/>
    </row>
    <row r="39" spans="1:9" ht="13.8" x14ac:dyDescent="0.3">
      <c r="A39" s="19"/>
      <c r="B39" s="19"/>
      <c r="C39" s="19"/>
      <c r="D39" s="19"/>
      <c r="E39" s="19"/>
      <c r="F39" s="19"/>
      <c r="G39" s="19"/>
      <c r="H39" s="19"/>
      <c r="I39" s="19"/>
    </row>
    <row r="40" spans="1:9" ht="13.8" x14ac:dyDescent="0.3">
      <c r="A40" s="19"/>
      <c r="B40" s="19"/>
      <c r="C40" s="19"/>
      <c r="D40" s="19"/>
      <c r="E40" s="19"/>
      <c r="F40" s="19"/>
      <c r="G40" s="19"/>
      <c r="H40" s="19"/>
      <c r="I40" s="19"/>
    </row>
    <row r="41" spans="1:9" ht="13.8" x14ac:dyDescent="0.3">
      <c r="A41" s="19"/>
      <c r="B41" s="19"/>
      <c r="C41" s="19"/>
      <c r="D41" s="19"/>
      <c r="E41" s="19"/>
      <c r="F41" s="19"/>
      <c r="G41" s="19"/>
      <c r="H41" s="19"/>
      <c r="I41" s="19"/>
    </row>
    <row r="42" spans="1:9" ht="13.8" x14ac:dyDescent="0.3">
      <c r="A42" s="19"/>
      <c r="B42" s="19"/>
      <c r="C42" s="19"/>
      <c r="D42" s="19"/>
      <c r="E42" s="19"/>
      <c r="F42" s="19"/>
      <c r="G42" s="19"/>
      <c r="H42" s="19"/>
      <c r="I42" s="19"/>
    </row>
    <row r="43" spans="1:9" ht="13.8" x14ac:dyDescent="0.3">
      <c r="A43" s="19"/>
      <c r="B43" s="19"/>
      <c r="C43" s="19"/>
      <c r="D43" s="19"/>
      <c r="E43" s="19"/>
      <c r="F43" s="19"/>
      <c r="G43" s="19"/>
      <c r="H43" s="19"/>
      <c r="I43" s="19"/>
    </row>
    <row r="44" spans="1:9" ht="13.8" x14ac:dyDescent="0.3">
      <c r="A44" s="19"/>
      <c r="B44" s="19"/>
      <c r="C44" s="19"/>
      <c r="D44" s="19"/>
      <c r="E44" s="19"/>
      <c r="F44" s="19"/>
      <c r="G44" s="19"/>
      <c r="H44" s="19"/>
      <c r="I44" s="19"/>
    </row>
    <row r="45" spans="1:9" ht="13.8" x14ac:dyDescent="0.3">
      <c r="A45" s="19"/>
      <c r="B45" s="19"/>
      <c r="C45" s="19"/>
      <c r="D45" s="19"/>
      <c r="E45" s="19"/>
      <c r="F45" s="19"/>
      <c r="G45" s="19"/>
      <c r="H45" s="19"/>
      <c r="I45" s="19"/>
    </row>
    <row r="46" spans="1:9" ht="13.8" x14ac:dyDescent="0.3">
      <c r="A46" s="19"/>
      <c r="B46" s="19"/>
      <c r="C46" s="19"/>
      <c r="D46" s="19"/>
      <c r="E46" s="19"/>
      <c r="F46" s="19"/>
      <c r="G46" s="19"/>
      <c r="H46" s="19"/>
      <c r="I46" s="19"/>
    </row>
    <row r="47" spans="1:9" ht="13.8" x14ac:dyDescent="0.3">
      <c r="A47" s="19"/>
      <c r="B47" s="19"/>
      <c r="C47" s="19"/>
      <c r="D47" s="19"/>
      <c r="E47" s="19"/>
      <c r="F47" s="19"/>
      <c r="G47" s="19"/>
      <c r="H47" s="19"/>
      <c r="I47" s="19"/>
    </row>
    <row r="48" spans="1:9" ht="13.8" x14ac:dyDescent="0.3">
      <c r="A48" s="19"/>
      <c r="B48" s="19"/>
      <c r="C48" s="19"/>
      <c r="D48" s="19"/>
      <c r="E48" s="19"/>
      <c r="F48" s="19"/>
      <c r="G48" s="19"/>
      <c r="H48" s="19"/>
      <c r="I48" s="19"/>
    </row>
    <row r="49" spans="1:9" ht="13.8" x14ac:dyDescent="0.3">
      <c r="A49" s="19"/>
      <c r="B49" s="19"/>
      <c r="C49" s="19"/>
      <c r="D49" s="19"/>
      <c r="E49" s="19"/>
      <c r="F49" s="19"/>
      <c r="G49" s="19"/>
      <c r="H49" s="19"/>
      <c r="I49" s="19"/>
    </row>
    <row r="50" spans="1:9" ht="13.8" x14ac:dyDescent="0.3">
      <c r="A50" s="19"/>
      <c r="B50" s="19"/>
      <c r="C50" s="19"/>
      <c r="D50" s="19"/>
      <c r="E50" s="19"/>
      <c r="F50" s="19"/>
      <c r="G50" s="19"/>
      <c r="H50" s="19"/>
      <c r="I50" s="19"/>
    </row>
    <row r="51" spans="1:9" ht="13.8" x14ac:dyDescent="0.3">
      <c r="A51" s="19"/>
      <c r="B51" s="19"/>
      <c r="C51" s="19"/>
      <c r="D51" s="19"/>
      <c r="E51" s="19"/>
      <c r="F51" s="19"/>
      <c r="G51" s="19"/>
      <c r="H51" s="19"/>
      <c r="I51" s="19"/>
    </row>
    <row r="52" spans="1:9" ht="13.8" x14ac:dyDescent="0.3">
      <c r="A52" s="19"/>
      <c r="B52" s="19"/>
      <c r="C52" s="19"/>
      <c r="D52" s="19"/>
      <c r="E52" s="19"/>
      <c r="F52" s="19"/>
      <c r="G52" s="19"/>
      <c r="H52" s="19"/>
      <c r="I52" s="19"/>
    </row>
    <row r="53" spans="1:9" ht="13.8" x14ac:dyDescent="0.3">
      <c r="A53" s="19"/>
      <c r="B53" s="19"/>
      <c r="C53" s="19"/>
      <c r="D53" s="19"/>
      <c r="E53" s="19"/>
      <c r="F53" s="19"/>
      <c r="G53" s="19"/>
      <c r="H53" s="19"/>
      <c r="I53" s="19"/>
    </row>
    <row r="54" spans="1:9" ht="12.75" customHeight="1" x14ac:dyDescent="0.3"/>
    <row r="55" spans="1:9" ht="12.75" customHeight="1" x14ac:dyDescent="0.3"/>
    <row r="56" spans="1:9" ht="12.75" customHeight="1" x14ac:dyDescent="0.3"/>
    <row r="57" spans="1:9" ht="12.75" customHeight="1" x14ac:dyDescent="0.3"/>
    <row r="58" spans="1:9" ht="12.75" customHeight="1" x14ac:dyDescent="0.3"/>
    <row r="59" spans="1:9" ht="12.75" customHeight="1" x14ac:dyDescent="0.3"/>
    <row r="60" spans="1:9" ht="12.75" customHeight="1" x14ac:dyDescent="0.3"/>
    <row r="61" spans="1:9" ht="12.75" customHeight="1" x14ac:dyDescent="0.3"/>
    <row r="62" spans="1:9" ht="12.75" customHeight="1" x14ac:dyDescent="0.3"/>
    <row r="63" spans="1:9" ht="12.75" customHeight="1" x14ac:dyDescent="0.3"/>
    <row r="64" spans="1:9" ht="12.75" customHeight="1" x14ac:dyDescent="0.3"/>
    <row r="65" spans="2:21" ht="12.75" customHeight="1" x14ac:dyDescent="0.3"/>
    <row r="66" spans="2:21" ht="12.75" customHeight="1" x14ac:dyDescent="0.3"/>
    <row r="67" spans="2:21" ht="12.75" customHeight="1" x14ac:dyDescent="0.3"/>
    <row r="68" spans="2:21" ht="12.75" customHeight="1" x14ac:dyDescent="0.3"/>
    <row r="69" spans="2:21" ht="12.75" customHeight="1" x14ac:dyDescent="0.3"/>
    <row r="70" spans="2:21" ht="12.75" customHeight="1" x14ac:dyDescent="0.3"/>
    <row r="71" spans="2:21" ht="12.75" customHeight="1" x14ac:dyDescent="0.3"/>
    <row r="72" spans="2:21" ht="12.75" customHeight="1" x14ac:dyDescent="0.3"/>
    <row r="73" spans="2:21" ht="12.75" customHeight="1" x14ac:dyDescent="0.3"/>
    <row r="74" spans="2:21" ht="12.75" customHeight="1" x14ac:dyDescent="0.3"/>
    <row r="75" spans="2:21" ht="12.75" customHeight="1" x14ac:dyDescent="0.3"/>
    <row r="76" spans="2:21" ht="12.75" customHeight="1" x14ac:dyDescent="0.3"/>
    <row r="77" spans="2:21" ht="12.75" customHeight="1" x14ac:dyDescent="0.3"/>
    <row r="78" spans="2:21" ht="13.8" x14ac:dyDescent="0.3">
      <c r="B78" s="20"/>
      <c r="C78" s="20"/>
      <c r="D78" s="20"/>
      <c r="E78" s="20"/>
      <c r="F78" s="20"/>
      <c r="G78" s="20"/>
      <c r="H78" s="20"/>
      <c r="I78" s="20"/>
      <c r="J78" s="20"/>
      <c r="K78" s="20"/>
      <c r="L78" s="20"/>
      <c r="M78" s="20"/>
      <c r="N78" s="20"/>
      <c r="O78" s="20"/>
      <c r="P78" s="20"/>
      <c r="Q78" s="20"/>
      <c r="R78" s="20"/>
      <c r="S78" s="20"/>
      <c r="T78" s="20"/>
      <c r="U78" s="20"/>
    </row>
    <row r="79" spans="2:21" ht="18" x14ac:dyDescent="0.35">
      <c r="B79" s="90"/>
      <c r="C79" s="90"/>
      <c r="D79" s="90"/>
      <c r="E79" s="90"/>
      <c r="F79" s="90"/>
      <c r="G79" s="90"/>
      <c r="H79" s="90"/>
      <c r="I79" s="90"/>
      <c r="J79" s="90"/>
      <c r="K79" s="21"/>
      <c r="L79" s="21"/>
      <c r="M79" s="21"/>
      <c r="N79" s="21"/>
      <c r="O79" s="21"/>
      <c r="P79" s="21"/>
      <c r="Q79" s="21"/>
      <c r="R79" s="21"/>
      <c r="S79" s="21"/>
      <c r="T79" s="21"/>
      <c r="U79" s="21"/>
    </row>
    <row r="80" spans="2:21" ht="13.8" x14ac:dyDescent="0.3">
      <c r="K80" s="18"/>
      <c r="L80" s="18"/>
      <c r="M80" s="18"/>
      <c r="N80" s="18"/>
      <c r="O80" s="18"/>
      <c r="P80" s="18"/>
      <c r="Q80" s="18"/>
      <c r="R80" s="18"/>
      <c r="S80" s="18"/>
      <c r="T80" s="18"/>
      <c r="U80" s="18"/>
    </row>
    <row r="81" spans="11:21" ht="13.8" x14ac:dyDescent="0.3">
      <c r="K81" s="19"/>
      <c r="L81" s="19"/>
      <c r="M81" s="19"/>
      <c r="N81" s="19"/>
      <c r="O81" s="19"/>
      <c r="P81" s="19"/>
      <c r="Q81" s="19"/>
      <c r="R81" s="19"/>
      <c r="S81" s="19"/>
      <c r="T81" s="19"/>
      <c r="U81" s="19"/>
    </row>
    <row r="82" spans="11:21" ht="13.8" x14ac:dyDescent="0.3">
      <c r="K82" s="19"/>
      <c r="L82" s="19"/>
      <c r="M82" s="19"/>
      <c r="N82" s="19"/>
      <c r="O82" s="19"/>
      <c r="P82" s="19"/>
      <c r="Q82" s="19"/>
      <c r="R82" s="19"/>
      <c r="S82" s="19"/>
      <c r="T82" s="19"/>
      <c r="U82" s="19"/>
    </row>
    <row r="83" spans="11:21" ht="13.8" x14ac:dyDescent="0.3">
      <c r="K83" s="19"/>
      <c r="L83" s="19"/>
      <c r="M83" s="19"/>
      <c r="N83" s="19"/>
      <c r="O83" s="19"/>
      <c r="P83" s="19"/>
      <c r="Q83" s="19"/>
      <c r="R83" s="19"/>
      <c r="S83" s="19"/>
      <c r="T83" s="19"/>
      <c r="U83" s="19"/>
    </row>
    <row r="84" spans="11:21" ht="13.8" x14ac:dyDescent="0.3">
      <c r="K84" s="19"/>
      <c r="L84" s="19"/>
      <c r="M84" s="19"/>
      <c r="N84" s="19"/>
      <c r="O84" s="19"/>
      <c r="P84" s="19"/>
      <c r="Q84" s="19"/>
      <c r="R84" s="19"/>
      <c r="S84" s="19"/>
      <c r="T84" s="19"/>
      <c r="U84" s="19"/>
    </row>
    <row r="85" spans="11:21" ht="13.8" x14ac:dyDescent="0.3">
      <c r="K85" s="19"/>
      <c r="L85" s="19"/>
      <c r="M85" s="19"/>
      <c r="N85" s="19"/>
      <c r="O85" s="19"/>
      <c r="P85" s="19"/>
      <c r="Q85" s="19"/>
      <c r="R85" s="19"/>
      <c r="S85" s="19"/>
      <c r="T85" s="19"/>
      <c r="U85" s="19"/>
    </row>
    <row r="86" spans="11:21" ht="13.8" x14ac:dyDescent="0.3">
      <c r="K86" s="19"/>
      <c r="L86" s="19"/>
      <c r="M86" s="19"/>
      <c r="N86" s="19"/>
      <c r="O86" s="19"/>
      <c r="P86" s="19"/>
      <c r="Q86" s="19"/>
      <c r="R86" s="19"/>
      <c r="S86" s="19"/>
      <c r="T86" s="19"/>
      <c r="U86" s="19"/>
    </row>
    <row r="87" spans="11:21" ht="13.8" x14ac:dyDescent="0.3">
      <c r="K87" s="19"/>
      <c r="L87" s="19"/>
      <c r="M87" s="19"/>
      <c r="N87" s="19"/>
      <c r="O87" s="19"/>
      <c r="P87" s="19"/>
      <c r="Q87" s="19"/>
      <c r="R87" s="19"/>
      <c r="S87" s="19"/>
      <c r="T87" s="19"/>
      <c r="U87" s="19"/>
    </row>
    <row r="88" spans="11:21" ht="13.8" x14ac:dyDescent="0.3">
      <c r="K88" s="19"/>
      <c r="L88" s="19"/>
      <c r="M88" s="19"/>
      <c r="N88" s="19"/>
      <c r="O88" s="19"/>
      <c r="P88" s="19"/>
      <c r="Q88" s="19"/>
      <c r="R88" s="19"/>
      <c r="S88" s="19"/>
      <c r="T88" s="19"/>
      <c r="U88" s="19"/>
    </row>
    <row r="89" spans="11:21" ht="13.8" x14ac:dyDescent="0.3">
      <c r="K89" s="19"/>
      <c r="L89" s="19"/>
      <c r="M89" s="19"/>
      <c r="N89" s="19"/>
      <c r="O89" s="19"/>
      <c r="P89" s="19"/>
      <c r="Q89" s="19"/>
      <c r="R89" s="19"/>
      <c r="S89" s="19"/>
      <c r="T89" s="19"/>
      <c r="U89" s="19"/>
    </row>
    <row r="90" spans="11:21" ht="13.8" x14ac:dyDescent="0.3">
      <c r="K90" s="19"/>
      <c r="L90" s="19"/>
      <c r="M90" s="19"/>
      <c r="N90" s="19"/>
      <c r="O90" s="19"/>
      <c r="P90" s="19"/>
      <c r="Q90" s="19"/>
      <c r="R90" s="19"/>
      <c r="S90" s="19"/>
      <c r="T90" s="19"/>
      <c r="U90" s="19"/>
    </row>
    <row r="91" spans="11:21" ht="13.8" x14ac:dyDescent="0.3">
      <c r="K91" s="19"/>
      <c r="L91" s="19"/>
      <c r="M91" s="19"/>
      <c r="N91" s="19"/>
      <c r="O91" s="19"/>
      <c r="P91" s="19"/>
      <c r="Q91" s="19"/>
      <c r="R91" s="19"/>
      <c r="S91" s="19"/>
      <c r="T91" s="19"/>
      <c r="U91" s="19"/>
    </row>
    <row r="92" spans="11:21" ht="13.8" x14ac:dyDescent="0.3">
      <c r="K92" s="19"/>
      <c r="L92" s="19"/>
      <c r="M92" s="19"/>
      <c r="N92" s="19"/>
      <c r="O92" s="19"/>
      <c r="P92" s="19"/>
      <c r="Q92" s="19"/>
      <c r="R92" s="19"/>
      <c r="S92" s="19"/>
      <c r="T92" s="19"/>
      <c r="U92" s="19"/>
    </row>
    <row r="93" spans="11:21" ht="13.8" x14ac:dyDescent="0.3">
      <c r="K93" s="19"/>
      <c r="L93" s="19"/>
      <c r="M93" s="19"/>
      <c r="N93" s="19"/>
      <c r="O93" s="19"/>
      <c r="P93" s="19"/>
      <c r="Q93" s="19"/>
      <c r="R93" s="19"/>
      <c r="S93" s="19"/>
      <c r="T93" s="19"/>
      <c r="U93" s="19"/>
    </row>
    <row r="94" spans="11:21" ht="13.8" x14ac:dyDescent="0.3">
      <c r="K94" s="19"/>
      <c r="L94" s="19"/>
      <c r="M94" s="19"/>
      <c r="N94" s="19"/>
      <c r="O94" s="19"/>
      <c r="P94" s="19"/>
      <c r="Q94" s="19"/>
      <c r="R94" s="19"/>
      <c r="S94" s="19"/>
      <c r="T94" s="19"/>
      <c r="U94" s="19"/>
    </row>
    <row r="95" spans="11:21" ht="13.8" x14ac:dyDescent="0.3">
      <c r="K95" s="19"/>
      <c r="L95" s="19"/>
      <c r="M95" s="19"/>
      <c r="N95" s="19"/>
      <c r="O95" s="19"/>
      <c r="P95" s="19"/>
      <c r="Q95" s="19"/>
      <c r="R95" s="19"/>
      <c r="S95" s="19"/>
      <c r="T95" s="19"/>
      <c r="U95" s="19"/>
    </row>
    <row r="96" spans="11:21" ht="13.8" x14ac:dyDescent="0.3">
      <c r="K96" s="19"/>
      <c r="L96" s="19"/>
      <c r="M96" s="19"/>
      <c r="N96" s="19"/>
      <c r="O96" s="19"/>
      <c r="P96" s="19"/>
      <c r="Q96" s="19"/>
      <c r="R96" s="19"/>
      <c r="S96" s="19"/>
      <c r="T96" s="19"/>
      <c r="U96" s="19"/>
    </row>
    <row r="97" spans="2:23" ht="13.8" x14ac:dyDescent="0.3">
      <c r="K97" s="19"/>
      <c r="L97" s="19"/>
      <c r="M97" s="19"/>
      <c r="N97" s="19"/>
      <c r="O97" s="19"/>
      <c r="P97" s="19"/>
      <c r="Q97" s="19"/>
      <c r="R97" s="19"/>
      <c r="S97" s="19"/>
      <c r="T97" s="19"/>
      <c r="U97" s="19"/>
    </row>
    <row r="98" spans="2:23" ht="13.8" x14ac:dyDescent="0.3">
      <c r="K98" s="19"/>
      <c r="L98" s="19"/>
      <c r="M98" s="19"/>
      <c r="N98" s="19"/>
      <c r="O98" s="19"/>
      <c r="P98" s="19"/>
      <c r="Q98" s="19"/>
      <c r="R98" s="19"/>
      <c r="S98" s="19"/>
      <c r="T98" s="19"/>
      <c r="U98" s="19"/>
    </row>
    <row r="99" spans="2:23" ht="13.8" x14ac:dyDescent="0.3">
      <c r="K99" s="19"/>
      <c r="L99" s="19"/>
      <c r="M99" s="19"/>
      <c r="N99" s="19"/>
      <c r="O99" s="19"/>
      <c r="P99" s="19"/>
      <c r="Q99" s="19"/>
      <c r="R99" s="19"/>
      <c r="S99" s="19"/>
      <c r="T99" s="19"/>
      <c r="U99" s="19"/>
    </row>
    <row r="100" spans="2:23" ht="13.8" x14ac:dyDescent="0.3">
      <c r="K100" s="19"/>
      <c r="L100" s="19"/>
      <c r="M100" s="19"/>
      <c r="N100" s="19"/>
      <c r="O100" s="19"/>
      <c r="P100" s="19"/>
      <c r="Q100" s="19"/>
      <c r="R100" s="19"/>
      <c r="S100" s="19"/>
      <c r="T100" s="19"/>
      <c r="U100" s="19"/>
    </row>
    <row r="101" spans="2:23" ht="13.8" hidden="1" x14ac:dyDescent="0.3">
      <c r="K101" s="19"/>
      <c r="L101" s="19"/>
      <c r="M101" s="19"/>
      <c r="N101" s="19"/>
      <c r="O101" s="19"/>
      <c r="P101" s="19"/>
      <c r="Q101" s="19"/>
      <c r="R101" s="19"/>
      <c r="S101" s="19"/>
      <c r="T101" s="19"/>
      <c r="U101" s="19"/>
    </row>
    <row r="102" spans="2:23" ht="11.25" hidden="1" customHeight="1" x14ac:dyDescent="0.3">
      <c r="K102" s="19"/>
      <c r="L102" s="19"/>
      <c r="M102" s="19"/>
      <c r="N102" s="19"/>
      <c r="O102" s="19"/>
      <c r="P102" s="19"/>
      <c r="Q102" s="19"/>
      <c r="R102" s="19"/>
      <c r="S102" s="19"/>
      <c r="T102" s="19"/>
      <c r="U102" s="19"/>
    </row>
    <row r="103" spans="2:23" ht="11.25" hidden="1" customHeight="1" x14ac:dyDescent="0.3">
      <c r="K103" s="19"/>
      <c r="L103" s="19"/>
      <c r="M103" s="19"/>
      <c r="N103" s="19"/>
      <c r="O103" s="19"/>
      <c r="P103" s="19"/>
      <c r="Q103" s="19"/>
      <c r="R103" s="19"/>
      <c r="S103" s="19"/>
      <c r="T103" s="19"/>
      <c r="U103" s="19"/>
    </row>
    <row r="104" spans="2:23" ht="11.25" hidden="1" customHeight="1" x14ac:dyDescent="0.3">
      <c r="K104" s="19"/>
      <c r="L104" s="19"/>
      <c r="M104" s="19"/>
      <c r="N104" s="19"/>
      <c r="O104" s="19"/>
      <c r="P104" s="19"/>
      <c r="Q104" s="19"/>
      <c r="R104" s="19"/>
      <c r="S104" s="19"/>
      <c r="T104" s="19"/>
      <c r="U104" s="19"/>
    </row>
    <row r="105" spans="2:23" ht="13.8" hidden="1" x14ac:dyDescent="0.3">
      <c r="K105" s="19"/>
      <c r="L105" s="19"/>
      <c r="M105" s="19"/>
      <c r="N105" s="19"/>
      <c r="O105" s="19"/>
      <c r="P105" s="19"/>
      <c r="Q105" s="19"/>
      <c r="R105" s="19"/>
      <c r="S105" s="19"/>
      <c r="T105" s="19"/>
      <c r="U105" s="19"/>
    </row>
    <row r="106" spans="2:23" ht="13.8" hidden="1" x14ac:dyDescent="0.3">
      <c r="K106" s="19"/>
      <c r="L106" s="19"/>
      <c r="M106" s="19"/>
      <c r="N106" s="19"/>
      <c r="O106" s="19"/>
      <c r="P106" s="19"/>
      <c r="Q106" s="19"/>
      <c r="R106" s="19"/>
      <c r="S106" s="19"/>
      <c r="T106" s="19"/>
      <c r="U106" s="19"/>
    </row>
    <row r="107" spans="2:23" ht="31.2" hidden="1" x14ac:dyDescent="0.25">
      <c r="B107" s="2"/>
      <c r="C107" s="2"/>
      <c r="D107" s="2"/>
      <c r="E107" s="2"/>
      <c r="F107" s="2"/>
      <c r="G107" s="2"/>
      <c r="H107" s="2"/>
      <c r="I107" s="2"/>
      <c r="J107" s="2"/>
      <c r="K107" s="2"/>
      <c r="L107" s="2"/>
      <c r="M107" s="2"/>
      <c r="N107" s="2"/>
      <c r="O107" s="2"/>
      <c r="P107" s="2"/>
      <c r="Q107" s="2"/>
      <c r="R107" s="2"/>
      <c r="S107" s="2"/>
      <c r="T107" s="2"/>
      <c r="U107" s="2"/>
      <c r="W107" s="22"/>
    </row>
    <row r="108" spans="2:23" ht="13.8" hidden="1" x14ac:dyDescent="0.25">
      <c r="B108" s="2"/>
      <c r="C108" s="2"/>
      <c r="D108" s="2"/>
      <c r="E108" s="2"/>
      <c r="F108" s="2"/>
      <c r="G108" s="2"/>
      <c r="H108" s="2"/>
      <c r="I108" s="2"/>
      <c r="J108" s="2"/>
      <c r="K108" s="2"/>
      <c r="L108" s="2"/>
      <c r="M108" s="2"/>
      <c r="N108" s="2"/>
      <c r="O108" s="2"/>
      <c r="P108" s="2"/>
      <c r="Q108" s="2"/>
      <c r="R108" s="2"/>
      <c r="S108" s="2"/>
      <c r="T108" s="2"/>
      <c r="U108" s="2"/>
    </row>
    <row r="109" spans="2:23" ht="13.8" hidden="1" x14ac:dyDescent="0.25">
      <c r="B109" s="2"/>
      <c r="C109" s="2"/>
      <c r="D109" s="2"/>
      <c r="E109" s="2"/>
      <c r="F109" s="2"/>
      <c r="G109" s="2"/>
      <c r="H109" s="2"/>
      <c r="I109" s="2"/>
      <c r="J109" s="2"/>
      <c r="K109" s="2"/>
      <c r="L109" s="2"/>
      <c r="M109" s="2"/>
      <c r="N109" s="2"/>
      <c r="O109" s="2"/>
      <c r="P109" s="2"/>
      <c r="Q109" s="2"/>
      <c r="R109" s="2"/>
      <c r="S109" s="2"/>
      <c r="T109" s="2"/>
      <c r="U109" s="2"/>
    </row>
    <row r="110" spans="2:23" ht="13.8" hidden="1" x14ac:dyDescent="0.25">
      <c r="B110" s="2"/>
      <c r="C110" s="2"/>
      <c r="D110" s="2"/>
      <c r="E110" s="2"/>
      <c r="F110" s="2"/>
      <c r="G110" s="2"/>
      <c r="H110" s="2"/>
      <c r="I110" s="2"/>
      <c r="J110" s="2"/>
      <c r="K110" s="2"/>
      <c r="L110" s="2"/>
      <c r="M110" s="2"/>
      <c r="N110" s="2"/>
      <c r="O110" s="2"/>
      <c r="P110" s="2"/>
      <c r="Q110" s="2"/>
      <c r="R110" s="2"/>
      <c r="S110" s="2"/>
      <c r="T110" s="2"/>
      <c r="U110" s="2"/>
    </row>
    <row r="111" spans="2:23" ht="13.8" hidden="1" x14ac:dyDescent="0.3"/>
    <row r="112" spans="2:23" ht="13.8" hidden="1" x14ac:dyDescent="0.3"/>
    <row r="113" spans="2:4" ht="12.75" hidden="1" customHeight="1" x14ac:dyDescent="0.3"/>
    <row r="114" spans="2:4" ht="12.75" hidden="1" customHeight="1" x14ac:dyDescent="0.3"/>
    <row r="115" spans="2:4" ht="12.75" hidden="1" customHeight="1" x14ac:dyDescent="0.3"/>
    <row r="116" spans="2:4" ht="12.75" hidden="1" customHeight="1" x14ac:dyDescent="0.3"/>
    <row r="117" spans="2:4" ht="12.75" hidden="1" customHeight="1" x14ac:dyDescent="0.3"/>
    <row r="118" spans="2:4" ht="12.75" hidden="1" customHeight="1" x14ac:dyDescent="0.3"/>
    <row r="119" spans="2:4" ht="12.75" hidden="1" customHeight="1" x14ac:dyDescent="0.3"/>
    <row r="120" spans="2:4" ht="12.75" hidden="1" customHeight="1" x14ac:dyDescent="0.3"/>
    <row r="121" spans="2:4" ht="12.75" hidden="1" customHeight="1" x14ac:dyDescent="0.3"/>
    <row r="122" spans="2:4" ht="12.75" hidden="1" customHeight="1" x14ac:dyDescent="0.3">
      <c r="D122" s="9">
        <v>2016</v>
      </c>
    </row>
    <row r="123" spans="2:4" ht="14.4" hidden="1" x14ac:dyDescent="0.3">
      <c r="B123" s="1" t="s">
        <v>114</v>
      </c>
      <c r="D123" s="14">
        <v>2015</v>
      </c>
    </row>
    <row r="124" spans="2:4" ht="12.75" hidden="1" customHeight="1" x14ac:dyDescent="0.3">
      <c r="D124" s="14">
        <v>2014</v>
      </c>
    </row>
    <row r="125" spans="2:4" ht="12.75" hidden="1" customHeight="1" x14ac:dyDescent="0.3">
      <c r="D125" s="14">
        <v>2014</v>
      </c>
    </row>
    <row r="126" spans="2:4" ht="12.75" hidden="1" customHeight="1" x14ac:dyDescent="0.3"/>
    <row r="127" spans="2:4" ht="12.75" hidden="1" customHeight="1" x14ac:dyDescent="0.3"/>
    <row r="128" spans="2:4" ht="12.75" hidden="1" customHeight="1" x14ac:dyDescent="0.3"/>
    <row r="129" spans="2:2" ht="12.75" hidden="1" customHeight="1" x14ac:dyDescent="0.3"/>
    <row r="130" spans="2:2" ht="12.75" hidden="1" customHeight="1" x14ac:dyDescent="0.3"/>
    <row r="131" spans="2:2" ht="12.75" hidden="1" customHeight="1" x14ac:dyDescent="0.3">
      <c r="B131" s="2">
        <v>1990</v>
      </c>
    </row>
    <row r="132" spans="2:2" ht="12.75" hidden="1" customHeight="1" x14ac:dyDescent="0.3">
      <c r="B132" s="2">
        <f t="shared" ref="B132:B163" si="0">+B131+1</f>
        <v>1991</v>
      </c>
    </row>
    <row r="133" spans="2:2" ht="12.75" hidden="1" customHeight="1" x14ac:dyDescent="0.3">
      <c r="B133" s="2">
        <f t="shared" si="0"/>
        <v>1992</v>
      </c>
    </row>
    <row r="134" spans="2:2" ht="12.75" hidden="1" customHeight="1" x14ac:dyDescent="0.3">
      <c r="B134" s="2">
        <f t="shared" si="0"/>
        <v>1993</v>
      </c>
    </row>
    <row r="135" spans="2:2" ht="12.75" hidden="1" customHeight="1" x14ac:dyDescent="0.3">
      <c r="B135" s="2">
        <f t="shared" si="0"/>
        <v>1994</v>
      </c>
    </row>
    <row r="136" spans="2:2" ht="12.75" hidden="1" customHeight="1" x14ac:dyDescent="0.3">
      <c r="B136" s="2">
        <f t="shared" si="0"/>
        <v>1995</v>
      </c>
    </row>
    <row r="137" spans="2:2" ht="12.75" hidden="1" customHeight="1" x14ac:dyDescent="0.3">
      <c r="B137" s="2">
        <f t="shared" si="0"/>
        <v>1996</v>
      </c>
    </row>
    <row r="138" spans="2:2" ht="12.75" hidden="1" customHeight="1" x14ac:dyDescent="0.3">
      <c r="B138" s="2">
        <f t="shared" si="0"/>
        <v>1997</v>
      </c>
    </row>
    <row r="139" spans="2:2" ht="12.75" hidden="1" customHeight="1" x14ac:dyDescent="0.3">
      <c r="B139" s="2">
        <f t="shared" si="0"/>
        <v>1998</v>
      </c>
    </row>
    <row r="140" spans="2:2" ht="12.75" hidden="1" customHeight="1" x14ac:dyDescent="0.3">
      <c r="B140" s="2">
        <f t="shared" si="0"/>
        <v>1999</v>
      </c>
    </row>
    <row r="141" spans="2:2" ht="12.75" hidden="1" customHeight="1" x14ac:dyDescent="0.3">
      <c r="B141" s="2">
        <f t="shared" si="0"/>
        <v>2000</v>
      </c>
    </row>
    <row r="142" spans="2:2" ht="12.75" hidden="1" customHeight="1" x14ac:dyDescent="0.3">
      <c r="B142" s="2">
        <f t="shared" si="0"/>
        <v>2001</v>
      </c>
    </row>
    <row r="143" spans="2:2" ht="12.75" hidden="1" customHeight="1" x14ac:dyDescent="0.3">
      <c r="B143" s="2">
        <f t="shared" si="0"/>
        <v>2002</v>
      </c>
    </row>
    <row r="144" spans="2:2" ht="12.75" hidden="1" customHeight="1" x14ac:dyDescent="0.3">
      <c r="B144" s="2">
        <f t="shared" si="0"/>
        <v>2003</v>
      </c>
    </row>
    <row r="145" spans="2:2" ht="12.75" hidden="1" customHeight="1" x14ac:dyDescent="0.3">
      <c r="B145" s="2">
        <f t="shared" si="0"/>
        <v>2004</v>
      </c>
    </row>
    <row r="146" spans="2:2" ht="12.75" hidden="1" customHeight="1" x14ac:dyDescent="0.3">
      <c r="B146" s="2">
        <f t="shared" si="0"/>
        <v>2005</v>
      </c>
    </row>
    <row r="147" spans="2:2" ht="12.75" hidden="1" customHeight="1" x14ac:dyDescent="0.3">
      <c r="B147" s="2">
        <f t="shared" si="0"/>
        <v>2006</v>
      </c>
    </row>
    <row r="148" spans="2:2" ht="12.75" hidden="1" customHeight="1" x14ac:dyDescent="0.3">
      <c r="B148" s="2">
        <f t="shared" si="0"/>
        <v>2007</v>
      </c>
    </row>
    <row r="149" spans="2:2" ht="12.75" hidden="1" customHeight="1" x14ac:dyDescent="0.3">
      <c r="B149" s="2">
        <f t="shared" si="0"/>
        <v>2008</v>
      </c>
    </row>
    <row r="150" spans="2:2" ht="12.75" hidden="1" customHeight="1" x14ac:dyDescent="0.3">
      <c r="B150" s="2">
        <f t="shared" si="0"/>
        <v>2009</v>
      </c>
    </row>
    <row r="151" spans="2:2" ht="12.75" hidden="1" customHeight="1" x14ac:dyDescent="0.3">
      <c r="B151" s="2">
        <f t="shared" si="0"/>
        <v>2010</v>
      </c>
    </row>
    <row r="152" spans="2:2" ht="12.75" hidden="1" customHeight="1" x14ac:dyDescent="0.3">
      <c r="B152" s="2">
        <f t="shared" si="0"/>
        <v>2011</v>
      </c>
    </row>
    <row r="153" spans="2:2" ht="12.75" hidden="1" customHeight="1" x14ac:dyDescent="0.3">
      <c r="B153" s="2">
        <f t="shared" si="0"/>
        <v>2012</v>
      </c>
    </row>
    <row r="154" spans="2:2" ht="12.75" hidden="1" customHeight="1" x14ac:dyDescent="0.3">
      <c r="B154" s="2">
        <f t="shared" si="0"/>
        <v>2013</v>
      </c>
    </row>
    <row r="155" spans="2:2" ht="12.75" hidden="1" customHeight="1" x14ac:dyDescent="0.3">
      <c r="B155" s="2">
        <f t="shared" si="0"/>
        <v>2014</v>
      </c>
    </row>
    <row r="156" spans="2:2" ht="12.75" hidden="1" customHeight="1" x14ac:dyDescent="0.3">
      <c r="B156" s="2">
        <f t="shared" si="0"/>
        <v>2015</v>
      </c>
    </row>
    <row r="157" spans="2:2" ht="12.75" hidden="1" customHeight="1" x14ac:dyDescent="0.3">
      <c r="B157" s="2">
        <f t="shared" si="0"/>
        <v>2016</v>
      </c>
    </row>
    <row r="158" spans="2:2" ht="12.75" hidden="1" customHeight="1" x14ac:dyDescent="0.3">
      <c r="B158" s="2">
        <f t="shared" si="0"/>
        <v>2017</v>
      </c>
    </row>
    <row r="159" spans="2:2" ht="12.75" hidden="1" customHeight="1" x14ac:dyDescent="0.3">
      <c r="B159" s="2">
        <f t="shared" si="0"/>
        <v>2018</v>
      </c>
    </row>
    <row r="160" spans="2:2" ht="12.75" hidden="1" customHeight="1" x14ac:dyDescent="0.3">
      <c r="B160" s="2">
        <f t="shared" si="0"/>
        <v>2019</v>
      </c>
    </row>
    <row r="161" spans="2:2" ht="12.75" hidden="1" customHeight="1" x14ac:dyDescent="0.3">
      <c r="B161" s="2">
        <f t="shared" si="0"/>
        <v>2020</v>
      </c>
    </row>
    <row r="162" spans="2:2" ht="12.75" hidden="1" customHeight="1" x14ac:dyDescent="0.3">
      <c r="B162" s="2">
        <f t="shared" si="0"/>
        <v>2021</v>
      </c>
    </row>
    <row r="163" spans="2:2" ht="12.75" hidden="1" customHeight="1" x14ac:dyDescent="0.3">
      <c r="B163" s="2">
        <f t="shared" si="0"/>
        <v>2022</v>
      </c>
    </row>
    <row r="164" spans="2:2" ht="12.75" hidden="1" customHeight="1" x14ac:dyDescent="0.3">
      <c r="B164" s="2">
        <v>2023</v>
      </c>
    </row>
    <row r="165" spans="2:2" ht="12.75" hidden="1" customHeight="1" x14ac:dyDescent="0.3">
      <c r="B165" s="2">
        <v>2024</v>
      </c>
    </row>
    <row r="166" spans="2:2" ht="12.75" hidden="1" customHeight="1" x14ac:dyDescent="0.3">
      <c r="B166" s="2">
        <v>2025</v>
      </c>
    </row>
    <row r="167" spans="2:2" ht="12.75" hidden="1" customHeight="1" x14ac:dyDescent="0.3">
      <c r="B167" s="2"/>
    </row>
    <row r="168" spans="2:2" ht="12.75" hidden="1" customHeight="1" x14ac:dyDescent="0.3">
      <c r="B168" s="2"/>
    </row>
    <row r="169" spans="2:2" ht="12.75" hidden="1" customHeight="1" x14ac:dyDescent="0.3">
      <c r="B169" s="2"/>
    </row>
    <row r="170" spans="2:2" ht="12.75" hidden="1" customHeight="1" x14ac:dyDescent="0.3">
      <c r="B170" s="2"/>
    </row>
    <row r="171" spans="2:2" ht="12.75" hidden="1" customHeight="1" x14ac:dyDescent="0.3">
      <c r="B171" s="2"/>
    </row>
    <row r="172" spans="2:2" ht="12.75" hidden="1" customHeight="1" x14ac:dyDescent="0.3">
      <c r="B172" s="2"/>
    </row>
    <row r="173" spans="2:2" ht="12.75" hidden="1" customHeight="1" x14ac:dyDescent="0.3">
      <c r="B173" s="2"/>
    </row>
    <row r="174" spans="2:2" ht="12.75" hidden="1" customHeight="1" x14ac:dyDescent="0.3">
      <c r="B174" s="2"/>
    </row>
    <row r="175" spans="2:2" ht="12.75" hidden="1" customHeight="1" x14ac:dyDescent="0.3">
      <c r="B175" s="2"/>
    </row>
    <row r="176" spans="2:2" ht="12.75" hidden="1" customHeight="1" x14ac:dyDescent="0.3">
      <c r="B176" s="2"/>
    </row>
    <row r="177" ht="12.75" hidden="1" customHeight="1" x14ac:dyDescent="0.3"/>
    <row r="178" ht="12.75" hidden="1" customHeight="1" x14ac:dyDescent="0.3"/>
    <row r="179" ht="12.75" hidden="1" customHeight="1" x14ac:dyDescent="0.3"/>
    <row r="180" ht="12.75" hidden="1" customHeight="1" x14ac:dyDescent="0.3"/>
    <row r="181" ht="12.75" hidden="1" customHeight="1" x14ac:dyDescent="0.3"/>
    <row r="182" ht="12.75" hidden="1" customHeight="1" x14ac:dyDescent="0.3"/>
    <row r="183" ht="12.75" hidden="1" customHeight="1" x14ac:dyDescent="0.3"/>
    <row r="184" ht="12.75" hidden="1" customHeight="1" x14ac:dyDescent="0.3"/>
    <row r="185" ht="12.75" hidden="1" customHeight="1" x14ac:dyDescent="0.3"/>
    <row r="186" ht="12.75" hidden="1" customHeight="1" x14ac:dyDescent="0.3"/>
    <row r="187" ht="12.75" hidden="1" customHeight="1" x14ac:dyDescent="0.3"/>
    <row r="188" ht="12.75" hidden="1" customHeight="1" x14ac:dyDescent="0.3"/>
    <row r="189" ht="12.75" hidden="1" customHeight="1" x14ac:dyDescent="0.3"/>
    <row r="190" ht="12.75" hidden="1" customHeight="1" x14ac:dyDescent="0.3"/>
    <row r="191" ht="12.75" hidden="1" customHeight="1" x14ac:dyDescent="0.3"/>
    <row r="192" ht="12.75" hidden="1" customHeight="1" x14ac:dyDescent="0.3"/>
    <row r="193" spans="2:2" ht="12.75" hidden="1" customHeight="1" x14ac:dyDescent="0.3"/>
    <row r="194" spans="2:2" ht="12.75" hidden="1" customHeight="1" x14ac:dyDescent="0.3"/>
    <row r="195" spans="2:2" ht="12.75" hidden="1" customHeight="1" x14ac:dyDescent="0.3"/>
    <row r="196" spans="2:2" ht="12.75" hidden="1" customHeight="1" x14ac:dyDescent="0.3"/>
    <row r="197" spans="2:2" ht="12.75" hidden="1" customHeight="1" x14ac:dyDescent="0.3">
      <c r="B197" s="1">
        <f>+D9</f>
        <v>2025</v>
      </c>
    </row>
  </sheetData>
  <sheetProtection algorithmName="SHA-512" hashValue="D13tmpeAhiZMArJlo3kP/+kZJ3xURyqOm3z5DokhJcuDcowHHFxdsdiECDJ81QxZwWHRWT3IWVvcQPS6NIEoTg==" saltValue="Zv13n+hvEsGRq+T9vIKVvQ==" spinCount="100000" sheet="1" selectLockedCells="1"/>
  <mergeCells count="8">
    <mergeCell ref="A7:I7"/>
    <mergeCell ref="D9:F9"/>
    <mergeCell ref="B79:J79"/>
    <mergeCell ref="B16:G16"/>
    <mergeCell ref="B17:G17"/>
    <mergeCell ref="B18:G18"/>
    <mergeCell ref="A33:I37"/>
    <mergeCell ref="E30:H30"/>
  </mergeCells>
  <phoneticPr fontId="1" type="noConversion"/>
  <dataValidations count="1">
    <dataValidation type="list" allowBlank="1" showInputMessage="1" showErrorMessage="1" sqref="D9:F9" xr:uid="{D2A61170-C2B4-4092-A4D1-7CBD50AAC940}">
      <formula1>$B$153:$B$176</formula1>
    </dataValidation>
  </dataValidations>
  <hyperlinks>
    <hyperlink ref="E30" location="'Application Form'!A1" display="Click For Application Form" xr:uid="{C442D1C4-5060-4E16-88DC-E40185E5592B}"/>
    <hyperlink ref="F26" location="'MPL CALC'!A1" display="View Calculation" xr:uid="{C587C789-FA27-47AE-A4A0-A74238D82410}"/>
  </hyperlinks>
  <pageMargins left="0.75" right="0.51" top="0.74" bottom="1" header="0.5" footer="0.5"/>
  <pageSetup scale="9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D81C6-3FC9-4622-9540-43E408633F33}">
  <sheetPr codeName="Sheet2">
    <pageSetUpPr autoPageBreaks="0" fitToPage="1"/>
  </sheetPr>
  <dimension ref="A1:V368"/>
  <sheetViews>
    <sheetView showGridLines="0" zoomScaleNormal="100" workbookViewId="0">
      <selection activeCell="E8" sqref="E8:F8"/>
    </sheetView>
  </sheetViews>
  <sheetFormatPr defaultColWidth="0" defaultRowHeight="0" customHeight="1" zeroHeight="1" x14ac:dyDescent="0.3"/>
  <cols>
    <col min="1" max="1" width="1.6640625" style="2" customWidth="1"/>
    <col min="2" max="2" width="7.6640625" style="5" customWidth="1"/>
    <col min="3" max="3" width="5" style="1" customWidth="1"/>
    <col min="4" max="4" width="26.109375" style="1" customWidth="1"/>
    <col min="5" max="5" width="12.44140625" style="1" customWidth="1"/>
    <col min="6" max="6" width="20.5546875" style="1" customWidth="1"/>
    <col min="7" max="7" width="14.33203125" style="9" customWidth="1"/>
    <col min="8" max="8" width="14" style="9" customWidth="1"/>
    <col min="9" max="9" width="11.5546875" style="1" customWidth="1"/>
    <col min="10" max="10" width="7.88671875" style="1" customWidth="1"/>
    <col min="11" max="11" width="4.6640625" style="1" customWidth="1"/>
    <col min="12" max="12" width="17.6640625" style="1" customWidth="1"/>
    <col min="13" max="13" width="3" style="1" customWidth="1"/>
    <col min="14" max="14" width="3.6640625" style="1" hidden="1" customWidth="1"/>
    <col min="15" max="16" width="3.5546875" style="1" hidden="1" customWidth="1"/>
    <col min="17" max="17" width="9.5546875" style="1" hidden="1" customWidth="1"/>
    <col min="18" max="18" width="3.109375" style="1" hidden="1" customWidth="1"/>
    <col min="19" max="19" width="2.109375" style="1" hidden="1" customWidth="1"/>
    <col min="20" max="20" width="2.88671875" style="1" hidden="1" customWidth="1"/>
    <col min="21" max="21" width="14" style="2" hidden="1" customWidth="1"/>
    <col min="22" max="16384" width="9" style="2" hidden="1"/>
  </cols>
  <sheetData>
    <row r="1" spans="2:20" ht="13.8" x14ac:dyDescent="0.3"/>
    <row r="2" spans="2:20" ht="57.75" customHeight="1" x14ac:dyDescent="0.3"/>
    <row r="3" spans="2:20" ht="39.9" customHeight="1" x14ac:dyDescent="0.65">
      <c r="C3" s="86" t="s">
        <v>157</v>
      </c>
      <c r="D3" s="86"/>
      <c r="E3" s="86"/>
      <c r="F3" s="86"/>
      <c r="G3" s="86"/>
      <c r="H3" s="86"/>
      <c r="I3" s="86"/>
      <c r="J3" s="86"/>
      <c r="K3" s="86"/>
      <c r="L3" s="86"/>
      <c r="M3" s="43"/>
      <c r="N3" s="43"/>
      <c r="O3" s="11"/>
      <c r="P3" s="11"/>
      <c r="Q3" s="11"/>
      <c r="R3" s="11"/>
      <c r="S3" s="11"/>
      <c r="T3" s="11"/>
    </row>
    <row r="4" spans="2:20" ht="25.8" x14ac:dyDescent="0.5">
      <c r="C4" s="124">
        <f>'AVC Calculator'!H10</f>
        <v>2025</v>
      </c>
      <c r="D4" s="124"/>
      <c r="E4" s="124"/>
      <c r="F4" s="124"/>
      <c r="G4" s="124"/>
      <c r="H4" s="124"/>
      <c r="I4" s="124"/>
      <c r="J4" s="124"/>
      <c r="K4" s="124"/>
      <c r="L4" s="124"/>
      <c r="M4" s="11"/>
      <c r="N4" s="11"/>
      <c r="O4" s="11"/>
      <c r="P4" s="11"/>
      <c r="Q4" s="11"/>
      <c r="R4" s="11"/>
      <c r="S4" s="11"/>
      <c r="T4" s="11"/>
    </row>
    <row r="5" spans="2:20" ht="13.8" x14ac:dyDescent="0.3">
      <c r="F5" s="23"/>
      <c r="G5" s="23"/>
      <c r="H5" s="23"/>
      <c r="L5" s="23"/>
      <c r="M5" s="23"/>
      <c r="N5" s="23"/>
    </row>
    <row r="6" spans="2:20" ht="13.8" x14ac:dyDescent="0.3">
      <c r="B6" s="5" t="s">
        <v>45</v>
      </c>
      <c r="C6" s="133" t="s">
        <v>66</v>
      </c>
      <c r="D6" s="133"/>
      <c r="E6" s="133"/>
      <c r="F6" s="133"/>
      <c r="G6" s="133"/>
      <c r="H6" s="133"/>
      <c r="I6" s="133"/>
      <c r="L6" s="23"/>
      <c r="M6" s="23"/>
      <c r="N6" s="23"/>
    </row>
    <row r="7" spans="2:20" ht="8.1" customHeight="1" x14ac:dyDescent="0.3">
      <c r="C7" s="44"/>
      <c r="D7" s="44"/>
      <c r="E7" s="44"/>
      <c r="F7" s="44"/>
      <c r="G7" s="44"/>
      <c r="H7" s="44"/>
      <c r="I7" s="44"/>
      <c r="L7" s="23"/>
      <c r="M7" s="23"/>
      <c r="N7" s="23"/>
    </row>
    <row r="8" spans="2:20" ht="20.25" customHeight="1" x14ac:dyDescent="0.3">
      <c r="C8" s="102" t="s">
        <v>55</v>
      </c>
      <c r="D8" s="103"/>
      <c r="E8" s="117"/>
      <c r="F8" s="118"/>
      <c r="G8" s="102" t="s">
        <v>88</v>
      </c>
      <c r="H8" s="103"/>
      <c r="I8" s="136"/>
      <c r="J8" s="137"/>
      <c r="K8" s="137"/>
      <c r="L8" s="138"/>
      <c r="M8" s="23"/>
      <c r="N8" s="23"/>
    </row>
    <row r="9" spans="2:20" ht="20.25" customHeight="1" x14ac:dyDescent="0.3">
      <c r="C9" s="102" t="s">
        <v>93</v>
      </c>
      <c r="D9" s="103"/>
      <c r="E9" s="117"/>
      <c r="F9" s="118"/>
      <c r="G9" s="102" t="s">
        <v>40</v>
      </c>
      <c r="H9" s="103"/>
      <c r="I9" s="128"/>
      <c r="J9" s="129"/>
      <c r="K9" s="129"/>
      <c r="L9" s="130"/>
      <c r="M9" s="23"/>
      <c r="N9" s="23"/>
    </row>
    <row r="10" spans="2:20" ht="20.25" customHeight="1" x14ac:dyDescent="0.3">
      <c r="C10" s="102" t="s">
        <v>56</v>
      </c>
      <c r="D10" s="103"/>
      <c r="E10" s="117"/>
      <c r="F10" s="118"/>
      <c r="G10" s="102" t="s">
        <v>57</v>
      </c>
      <c r="H10" s="103"/>
      <c r="I10" s="125"/>
      <c r="J10" s="126"/>
      <c r="K10" s="126"/>
      <c r="L10" s="127"/>
      <c r="M10" s="23"/>
      <c r="N10" s="23"/>
    </row>
    <row r="11" spans="2:20" ht="18" customHeight="1" x14ac:dyDescent="0.3">
      <c r="C11" s="102" t="s">
        <v>151</v>
      </c>
      <c r="D11" s="103"/>
      <c r="E11" s="117"/>
      <c r="F11" s="118"/>
      <c r="G11" s="102" t="s">
        <v>110</v>
      </c>
      <c r="H11" s="103"/>
      <c r="I11" s="125"/>
      <c r="J11" s="126"/>
      <c r="K11" s="126"/>
      <c r="L11" s="127"/>
      <c r="M11" s="23"/>
      <c r="N11" s="23"/>
    </row>
    <row r="12" spans="2:20" ht="8.1" customHeight="1" x14ac:dyDescent="0.3">
      <c r="C12" s="80"/>
      <c r="D12" s="81"/>
      <c r="E12" s="82"/>
      <c r="F12" s="83"/>
      <c r="G12" s="80"/>
      <c r="H12" s="81"/>
      <c r="I12" s="84"/>
      <c r="J12" s="85"/>
      <c r="K12" s="85"/>
      <c r="L12" s="85"/>
      <c r="M12" s="23"/>
      <c r="N12" s="23"/>
    </row>
    <row r="13" spans="2:20" s="23" customFormat="1" ht="18" customHeight="1" x14ac:dyDescent="0.3">
      <c r="B13" s="45" t="s">
        <v>46</v>
      </c>
      <c r="C13" s="4" t="s">
        <v>69</v>
      </c>
      <c r="D13" s="1"/>
      <c r="E13" s="1"/>
      <c r="I13" s="1"/>
      <c r="J13" s="1"/>
      <c r="K13" s="1"/>
      <c r="O13" s="1"/>
      <c r="P13" s="1"/>
      <c r="Q13" s="1"/>
      <c r="R13" s="1"/>
      <c r="S13" s="1"/>
      <c r="T13" s="1"/>
    </row>
    <row r="14" spans="2:20" ht="8.1" customHeight="1" x14ac:dyDescent="0.3">
      <c r="F14" s="23"/>
      <c r="G14" s="23"/>
      <c r="H14" s="23"/>
      <c r="L14" s="23"/>
      <c r="M14" s="23"/>
      <c r="N14" s="23"/>
    </row>
    <row r="15" spans="2:20" ht="13.8" x14ac:dyDescent="0.3">
      <c r="D15" s="4" t="s">
        <v>121</v>
      </c>
      <c r="F15" s="23"/>
      <c r="G15" s="23"/>
      <c r="H15" s="23"/>
      <c r="K15" s="46">
        <v>100</v>
      </c>
      <c r="L15" s="47"/>
      <c r="M15" s="23"/>
      <c r="N15" s="23"/>
    </row>
    <row r="16" spans="2:20" ht="6" customHeight="1" x14ac:dyDescent="0.3">
      <c r="F16" s="23"/>
      <c r="G16" s="23"/>
      <c r="H16" s="23"/>
      <c r="L16" s="48"/>
      <c r="M16" s="23"/>
      <c r="N16" s="23"/>
    </row>
    <row r="17" spans="3:21" ht="13.8" x14ac:dyDescent="0.3">
      <c r="D17" s="4" t="s">
        <v>123</v>
      </c>
      <c r="F17" s="23"/>
      <c r="G17" s="23"/>
      <c r="I17" s="49">
        <f>+C4</f>
        <v>2025</v>
      </c>
      <c r="K17" s="46">
        <v>105</v>
      </c>
      <c r="L17" s="47"/>
      <c r="M17" s="23"/>
      <c r="N17" s="23"/>
    </row>
    <row r="18" spans="3:21" ht="6.75" customHeight="1" x14ac:dyDescent="0.3">
      <c r="F18" s="23"/>
      <c r="G18" s="23"/>
      <c r="H18" s="23"/>
      <c r="L18" s="48"/>
      <c r="M18" s="23"/>
      <c r="N18" s="23"/>
    </row>
    <row r="19" spans="3:21" ht="13.8" x14ac:dyDescent="0.3">
      <c r="D19" s="134" t="s">
        <v>124</v>
      </c>
      <c r="E19" s="135"/>
      <c r="F19" s="135"/>
      <c r="G19" s="135"/>
      <c r="H19" s="135"/>
      <c r="I19" s="135"/>
      <c r="K19" s="46">
        <v>110</v>
      </c>
      <c r="L19" s="50"/>
      <c r="M19" s="23"/>
      <c r="N19" s="23"/>
    </row>
    <row r="20" spans="3:21" ht="3.9" customHeight="1" x14ac:dyDescent="0.3">
      <c r="F20" s="23"/>
      <c r="G20" s="23"/>
      <c r="H20" s="23"/>
      <c r="L20" s="37"/>
      <c r="M20" s="23"/>
      <c r="N20" s="23"/>
    </row>
    <row r="21" spans="3:21" ht="13.8" x14ac:dyDescent="0.3">
      <c r="F21" s="23"/>
      <c r="G21" s="23"/>
      <c r="H21" s="25" t="s">
        <v>62</v>
      </c>
      <c r="I21" s="9" t="s">
        <v>63</v>
      </c>
      <c r="J21" s="25" t="s">
        <v>34</v>
      </c>
      <c r="L21" s="23"/>
      <c r="M21" s="23"/>
      <c r="N21" s="23"/>
    </row>
    <row r="22" spans="3:21" ht="13.8" x14ac:dyDescent="0.3">
      <c r="D22" s="1" t="s">
        <v>104</v>
      </c>
      <c r="F22" s="23"/>
      <c r="G22" s="23"/>
      <c r="H22" s="51">
        <v>1</v>
      </c>
      <c r="I22" s="51" t="s">
        <v>77</v>
      </c>
      <c r="J22" s="52">
        <f>+C4</f>
        <v>2025</v>
      </c>
      <c r="L22" s="23"/>
      <c r="M22" s="23"/>
      <c r="N22" s="23"/>
    </row>
    <row r="23" spans="3:21" ht="13.8" x14ac:dyDescent="0.3">
      <c r="D23" s="1" t="s">
        <v>118</v>
      </c>
      <c r="F23" s="23"/>
      <c r="G23" s="23"/>
      <c r="H23" s="51">
        <v>31</v>
      </c>
      <c r="I23" s="51" t="s">
        <v>87</v>
      </c>
      <c r="J23" s="52">
        <f>+J22</f>
        <v>2025</v>
      </c>
      <c r="L23" s="23"/>
      <c r="M23" s="23"/>
      <c r="N23" s="23"/>
    </row>
    <row r="24" spans="3:21" ht="8.1" customHeight="1" x14ac:dyDescent="0.3">
      <c r="F24" s="23"/>
      <c r="G24" s="23"/>
      <c r="H24" s="23"/>
      <c r="L24" s="23"/>
      <c r="M24" s="23"/>
      <c r="N24" s="23"/>
    </row>
    <row r="25" spans="3:21" ht="13.8" x14ac:dyDescent="0.3">
      <c r="C25" s="4"/>
      <c r="D25" s="4" t="s">
        <v>125</v>
      </c>
      <c r="G25" s="49">
        <f>+C4</f>
        <v>2025</v>
      </c>
      <c r="K25" s="46">
        <v>115</v>
      </c>
      <c r="L25" s="53">
        <f>+L19*L17</f>
        <v>0</v>
      </c>
      <c r="M25" s="23"/>
      <c r="N25" s="2"/>
      <c r="U25" s="54">
        <f>+L15*L19</f>
        <v>0</v>
      </c>
    </row>
    <row r="26" spans="3:21" ht="30.75" customHeight="1" x14ac:dyDescent="0.3">
      <c r="F26" s="23"/>
      <c r="H26" s="23"/>
      <c r="K26" s="139" t="s">
        <v>136</v>
      </c>
      <c r="L26" s="140"/>
      <c r="M26" s="23"/>
      <c r="N26" s="23"/>
    </row>
    <row r="27" spans="3:21" ht="8.1" customHeight="1" x14ac:dyDescent="0.3">
      <c r="F27" s="23"/>
      <c r="H27" s="23"/>
      <c r="K27" s="25"/>
      <c r="L27" s="25"/>
      <c r="M27" s="23"/>
      <c r="N27" s="23"/>
    </row>
    <row r="28" spans="3:21" ht="13.8" x14ac:dyDescent="0.3">
      <c r="D28" s="1" t="s">
        <v>59</v>
      </c>
      <c r="F28" s="23"/>
      <c r="G28" s="23"/>
      <c r="H28" s="23"/>
      <c r="K28" s="46">
        <v>120</v>
      </c>
      <c r="L28" s="55">
        <f>+'AVC Calculator'!H26</f>
        <v>3560</v>
      </c>
      <c r="M28" s="23"/>
      <c r="N28" s="23"/>
    </row>
    <row r="29" spans="3:21" ht="8.1" customHeight="1" x14ac:dyDescent="0.3">
      <c r="D29" s="2"/>
      <c r="E29" s="2"/>
      <c r="F29" s="2"/>
      <c r="G29" s="2"/>
      <c r="H29" s="2"/>
      <c r="I29" s="2"/>
      <c r="J29" s="2"/>
      <c r="K29" s="2"/>
      <c r="L29" s="2"/>
      <c r="M29" s="23"/>
      <c r="N29" s="23"/>
    </row>
    <row r="30" spans="3:21" ht="12.9" customHeight="1" x14ac:dyDescent="0.3">
      <c r="D30" s="1" t="s">
        <v>60</v>
      </c>
      <c r="F30" s="23"/>
      <c r="G30" s="23"/>
      <c r="H30" s="23"/>
      <c r="L30" s="1">
        <f>+L25-L28</f>
        <v>-3560</v>
      </c>
      <c r="M30" s="23"/>
      <c r="N30" s="23"/>
    </row>
    <row r="31" spans="3:21" ht="20.25" customHeight="1" x14ac:dyDescent="0.3">
      <c r="D31" s="2"/>
      <c r="F31" s="23"/>
      <c r="G31" s="109" t="s">
        <v>70</v>
      </c>
      <c r="H31" s="111" t="s">
        <v>112</v>
      </c>
      <c r="I31" s="112"/>
      <c r="J31" s="112"/>
      <c r="K31" s="112"/>
      <c r="L31" s="56">
        <f>+'AVC Calculator'!H26</f>
        <v>3560</v>
      </c>
      <c r="M31" s="23"/>
      <c r="N31" s="23"/>
    </row>
    <row r="32" spans="3:21" ht="8.1" customHeight="1" x14ac:dyDescent="0.3">
      <c r="D32" s="2"/>
      <c r="F32" s="23"/>
      <c r="G32" s="110"/>
      <c r="H32" s="23"/>
      <c r="L32" s="37"/>
      <c r="M32" s="23"/>
      <c r="N32" s="23"/>
    </row>
    <row r="33" spans="2:20" s="5" customFormat="1" ht="13.8" x14ac:dyDescent="0.3">
      <c r="B33" s="5" t="s">
        <v>48</v>
      </c>
      <c r="C33" s="4" t="s">
        <v>68</v>
      </c>
      <c r="D33" s="4"/>
      <c r="E33" s="4"/>
      <c r="F33" s="45"/>
      <c r="G33" s="45"/>
      <c r="H33" s="45"/>
      <c r="I33" s="4"/>
      <c r="L33" s="4"/>
      <c r="M33" s="4"/>
      <c r="N33" s="45"/>
      <c r="O33" s="4"/>
      <c r="P33" s="4"/>
      <c r="Q33" s="4"/>
      <c r="R33" s="4"/>
      <c r="S33" s="4"/>
      <c r="T33" s="4"/>
    </row>
    <row r="34" spans="2:20" ht="8.1" customHeight="1" x14ac:dyDescent="0.3">
      <c r="F34" s="23"/>
      <c r="G34" s="23"/>
      <c r="H34" s="1"/>
      <c r="J34" s="2"/>
      <c r="K34" s="2"/>
      <c r="N34" s="23"/>
    </row>
    <row r="35" spans="2:20" ht="25.5" customHeight="1" x14ac:dyDescent="0.3">
      <c r="D35" s="104" t="s">
        <v>126</v>
      </c>
      <c r="E35" s="99"/>
      <c r="F35" s="99"/>
      <c r="G35" s="99"/>
      <c r="H35" s="99"/>
      <c r="I35" s="99"/>
      <c r="J35" s="99"/>
      <c r="K35" s="2"/>
      <c r="L35" s="57"/>
      <c r="N35" s="23"/>
      <c r="Q35" s="1">
        <f>IF(L35="Yes",0,1)</f>
        <v>1</v>
      </c>
    </row>
    <row r="36" spans="2:20" ht="13.8" x14ac:dyDescent="0.3">
      <c r="F36" s="23"/>
      <c r="G36" s="23"/>
      <c r="H36" s="1"/>
      <c r="J36" s="2"/>
      <c r="K36" s="2"/>
      <c r="L36" s="58"/>
      <c r="N36" s="23"/>
    </row>
    <row r="37" spans="2:20" ht="13.8" x14ac:dyDescent="0.3">
      <c r="D37" s="59" t="s">
        <v>71</v>
      </c>
      <c r="F37" s="23"/>
      <c r="G37" s="23"/>
      <c r="H37" s="1"/>
      <c r="J37" s="2"/>
      <c r="K37" s="2"/>
      <c r="L37" s="58"/>
      <c r="N37" s="23"/>
    </row>
    <row r="38" spans="2:20" ht="26.25" customHeight="1" x14ac:dyDescent="0.3">
      <c r="D38" s="104" t="s">
        <v>134</v>
      </c>
      <c r="E38" s="105"/>
      <c r="F38" s="105"/>
      <c r="G38" s="105"/>
      <c r="H38" s="105"/>
      <c r="I38" s="105"/>
      <c r="J38" s="2"/>
      <c r="K38" s="2"/>
      <c r="L38" s="57"/>
      <c r="N38" s="23"/>
      <c r="Q38" s="1">
        <f>IF(L38="Yes",0,1)</f>
        <v>1</v>
      </c>
    </row>
    <row r="39" spans="2:20" ht="12.9" customHeight="1" x14ac:dyDescent="0.3">
      <c r="D39" s="60"/>
      <c r="E39" s="61"/>
      <c r="F39" s="61"/>
      <c r="G39" s="61"/>
      <c r="H39" s="61"/>
      <c r="I39" s="61"/>
      <c r="J39" s="2"/>
      <c r="K39" s="2"/>
      <c r="L39" s="58"/>
      <c r="N39" s="23"/>
    </row>
    <row r="40" spans="2:20" ht="13.8" x14ac:dyDescent="0.3">
      <c r="D40" s="1" t="s">
        <v>152</v>
      </c>
      <c r="F40" s="23"/>
      <c r="G40" s="23"/>
      <c r="H40" s="16" t="s">
        <v>72</v>
      </c>
      <c r="I40" s="62"/>
      <c r="J40" s="2"/>
      <c r="K40" s="2"/>
      <c r="L40" s="57"/>
      <c r="N40" s="23"/>
      <c r="Q40" s="1">
        <f>IF(L40="Yes",0,1)</f>
        <v>1</v>
      </c>
    </row>
    <row r="41" spans="2:20" ht="13.8" x14ac:dyDescent="0.3">
      <c r="F41" s="23"/>
      <c r="G41" s="23"/>
      <c r="H41" s="1"/>
      <c r="J41" s="2"/>
      <c r="K41" s="2"/>
      <c r="L41" s="58"/>
      <c r="N41" s="23"/>
    </row>
    <row r="42" spans="2:20" ht="38.25" customHeight="1" x14ac:dyDescent="0.3">
      <c r="D42" s="104" t="s">
        <v>153</v>
      </c>
      <c r="E42" s="105"/>
      <c r="F42" s="105"/>
      <c r="G42" s="105"/>
      <c r="H42" s="131" t="s">
        <v>75</v>
      </c>
      <c r="I42" s="131"/>
      <c r="J42" s="2"/>
      <c r="K42" s="2"/>
      <c r="L42" s="57"/>
      <c r="N42" s="23"/>
      <c r="Q42" s="1">
        <f>IF(L42="Yes",0,1)</f>
        <v>1</v>
      </c>
    </row>
    <row r="43" spans="2:20" ht="13.8" x14ac:dyDescent="0.3">
      <c r="F43" s="23"/>
      <c r="G43" s="23"/>
      <c r="H43" s="1"/>
      <c r="J43" s="2"/>
      <c r="K43" s="2"/>
      <c r="L43" s="58"/>
      <c r="N43" s="23"/>
    </row>
    <row r="44" spans="2:20" ht="27.75" customHeight="1" x14ac:dyDescent="0.3">
      <c r="D44" s="104" t="s">
        <v>154</v>
      </c>
      <c r="E44" s="105"/>
      <c r="F44" s="105"/>
      <c r="G44" s="105"/>
      <c r="H44" s="132" t="s">
        <v>89</v>
      </c>
      <c r="I44" s="132"/>
      <c r="J44" s="2"/>
      <c r="K44" s="2"/>
      <c r="L44" s="57"/>
      <c r="N44" s="23"/>
      <c r="Q44" s="1">
        <f>IF(L44="Yes",0,1)</f>
        <v>1</v>
      </c>
    </row>
    <row r="45" spans="2:20" ht="13.8" x14ac:dyDescent="0.3">
      <c r="F45" s="23"/>
      <c r="G45" s="23"/>
      <c r="H45" s="23"/>
      <c r="L45" s="48"/>
      <c r="M45" s="23"/>
      <c r="N45" s="23"/>
    </row>
    <row r="46" spans="2:20" ht="26.25" customHeight="1" x14ac:dyDescent="0.3">
      <c r="D46" s="104" t="s">
        <v>162</v>
      </c>
      <c r="E46" s="105"/>
      <c r="F46" s="105"/>
      <c r="G46" s="105"/>
      <c r="H46" s="105"/>
      <c r="I46" s="105"/>
      <c r="L46" s="57"/>
      <c r="M46" s="23"/>
      <c r="N46" s="23"/>
      <c r="Q46" s="1">
        <f>IF(L46="Yes",0,1)</f>
        <v>1</v>
      </c>
    </row>
    <row r="47" spans="2:20" ht="13.8" x14ac:dyDescent="0.3">
      <c r="F47" s="23"/>
      <c r="G47" s="23"/>
      <c r="H47" s="23"/>
      <c r="L47" s="48"/>
      <c r="M47" s="23"/>
      <c r="N47" s="23"/>
    </row>
    <row r="48" spans="2:20" ht="27.75" customHeight="1" x14ac:dyDescent="0.3">
      <c r="D48" s="104" t="s">
        <v>155</v>
      </c>
      <c r="E48" s="105"/>
      <c r="F48" s="105"/>
      <c r="G48" s="105"/>
      <c r="H48" s="105"/>
      <c r="L48" s="57"/>
      <c r="M48" s="23"/>
      <c r="N48" s="23"/>
      <c r="Q48" s="1">
        <f>IF(L48="Yes",0,1)</f>
        <v>1</v>
      </c>
    </row>
    <row r="49" spans="2:20" s="66" customFormat="1" ht="8.1" customHeight="1" x14ac:dyDescent="0.25">
      <c r="B49" s="63"/>
      <c r="C49" s="64"/>
      <c r="D49" s="64"/>
      <c r="E49" s="64"/>
      <c r="F49" s="65"/>
      <c r="G49" s="65"/>
      <c r="H49" s="65"/>
      <c r="I49" s="64"/>
      <c r="J49" s="64"/>
      <c r="K49" s="64"/>
      <c r="L49" s="65"/>
      <c r="M49" s="65"/>
      <c r="N49" s="65"/>
      <c r="O49" s="64"/>
      <c r="P49" s="64"/>
      <c r="Q49" s="64"/>
      <c r="R49" s="64"/>
      <c r="S49" s="64"/>
      <c r="T49" s="64"/>
    </row>
    <row r="50" spans="2:20" ht="39" customHeight="1" x14ac:dyDescent="0.3">
      <c r="D50" s="1" t="s">
        <v>73</v>
      </c>
      <c r="E50" s="115" t="str">
        <f>IF(AND(D67="",D68=""),"","NOTE: Please see the warnings below and revise the application accordingly before signing.")</f>
        <v>NOTE: Please see the warnings below and revise the application accordingly before signing.</v>
      </c>
      <c r="F50" s="116"/>
      <c r="G50" s="116"/>
      <c r="H50" s="122"/>
      <c r="I50" s="122"/>
      <c r="J50" s="122"/>
      <c r="K50" s="122"/>
      <c r="L50" s="122"/>
      <c r="M50" s="23"/>
      <c r="N50" s="23"/>
    </row>
    <row r="51" spans="2:20" ht="13.8" x14ac:dyDescent="0.3">
      <c r="F51" s="23"/>
      <c r="G51" s="23"/>
      <c r="H51" s="23"/>
      <c r="L51" s="23"/>
      <c r="M51" s="23"/>
      <c r="N51" s="23"/>
      <c r="Q51" s="1">
        <f>SUM(Q35:Q48)</f>
        <v>7</v>
      </c>
    </row>
    <row r="52" spans="2:20" ht="13.8" x14ac:dyDescent="0.3">
      <c r="D52" s="1" t="s">
        <v>74</v>
      </c>
      <c r="E52" s="113"/>
      <c r="F52" s="114"/>
      <c r="G52" s="114"/>
      <c r="H52" s="23"/>
      <c r="L52" s="23"/>
      <c r="M52" s="23"/>
      <c r="N52" s="23"/>
    </row>
    <row r="53" spans="2:20" ht="13.8" x14ac:dyDescent="0.3">
      <c r="F53" s="23"/>
      <c r="G53" s="23"/>
      <c r="H53" s="23"/>
      <c r="L53" s="23"/>
      <c r="M53" s="23"/>
      <c r="N53" s="23"/>
    </row>
    <row r="54" spans="2:20" ht="13.8" x14ac:dyDescent="0.3">
      <c r="F54" s="23"/>
      <c r="G54" s="23"/>
      <c r="H54" s="23"/>
      <c r="L54" s="23"/>
      <c r="M54" s="23"/>
      <c r="N54" s="23"/>
    </row>
    <row r="55" spans="2:20" s="5" customFormat="1" ht="13.8" x14ac:dyDescent="0.3">
      <c r="B55" s="5" t="s">
        <v>50</v>
      </c>
      <c r="C55" s="4"/>
      <c r="D55" s="4" t="s">
        <v>103</v>
      </c>
      <c r="E55" s="4"/>
      <c r="F55" s="45"/>
      <c r="G55" s="45"/>
      <c r="H55" s="45"/>
      <c r="I55" s="4"/>
      <c r="J55" s="4"/>
      <c r="K55" s="4"/>
      <c r="L55" s="45"/>
      <c r="M55" s="45"/>
      <c r="N55" s="45"/>
      <c r="O55" s="4"/>
      <c r="P55" s="4"/>
      <c r="Q55" s="4"/>
      <c r="R55" s="4"/>
      <c r="S55" s="4"/>
      <c r="T55" s="4"/>
    </row>
    <row r="56" spans="2:20" ht="13.8" x14ac:dyDescent="0.3">
      <c r="F56" s="23"/>
      <c r="G56" s="23"/>
      <c r="H56" s="23"/>
      <c r="L56" s="23"/>
      <c r="M56" s="23"/>
      <c r="N56" s="23"/>
    </row>
    <row r="57" spans="2:20" ht="13.8" x14ac:dyDescent="0.3">
      <c r="D57" s="1" t="s">
        <v>160</v>
      </c>
      <c r="F57" s="23"/>
      <c r="G57" s="23"/>
      <c r="H57" s="23"/>
      <c r="L57" s="23"/>
      <c r="M57" s="23"/>
      <c r="N57" s="23"/>
    </row>
    <row r="58" spans="2:20" ht="13.8" x14ac:dyDescent="0.3">
      <c r="F58" s="23"/>
      <c r="G58" s="23"/>
      <c r="H58" s="23"/>
      <c r="L58" s="23"/>
      <c r="M58" s="23"/>
      <c r="N58" s="23"/>
    </row>
    <row r="59" spans="2:20" ht="13.8" x14ac:dyDescent="0.3">
      <c r="F59" s="23"/>
      <c r="G59" s="23"/>
      <c r="H59" s="23"/>
      <c r="L59" s="23"/>
      <c r="M59" s="23"/>
      <c r="N59" s="23"/>
    </row>
    <row r="60" spans="2:20" ht="13.8" x14ac:dyDescent="0.3">
      <c r="F60" s="123" t="s">
        <v>107</v>
      </c>
      <c r="G60" s="123"/>
      <c r="H60" s="123"/>
      <c r="L60" s="23"/>
      <c r="M60" s="23"/>
      <c r="N60" s="23"/>
    </row>
    <row r="61" spans="2:20" ht="13.8" x14ac:dyDescent="0.3">
      <c r="F61" s="123" t="s">
        <v>127</v>
      </c>
      <c r="G61" s="123"/>
      <c r="H61" s="123"/>
      <c r="L61" s="23"/>
      <c r="M61" s="23"/>
      <c r="N61" s="23"/>
    </row>
    <row r="62" spans="2:20" ht="13.8" x14ac:dyDescent="0.3">
      <c r="F62" s="123" t="s">
        <v>108</v>
      </c>
      <c r="G62" s="123"/>
      <c r="H62" s="123"/>
      <c r="L62" s="23"/>
      <c r="M62" s="23"/>
      <c r="N62" s="23"/>
    </row>
    <row r="63" spans="2:20" ht="13.8" x14ac:dyDescent="0.3">
      <c r="F63" s="123" t="s">
        <v>109</v>
      </c>
      <c r="G63" s="123"/>
      <c r="H63" s="123"/>
      <c r="L63" s="23"/>
      <c r="M63" s="23"/>
      <c r="N63" s="23"/>
    </row>
    <row r="64" spans="2:20" ht="13.8" x14ac:dyDescent="0.3">
      <c r="F64" s="123" t="s">
        <v>161</v>
      </c>
      <c r="G64" s="123"/>
      <c r="H64" s="123"/>
      <c r="L64" s="23"/>
      <c r="M64" s="23"/>
      <c r="N64" s="23"/>
    </row>
    <row r="65" spans="2:20" ht="13.8" x14ac:dyDescent="0.3">
      <c r="F65" s="23"/>
      <c r="G65" s="23"/>
      <c r="H65" s="23"/>
      <c r="L65" s="23"/>
      <c r="M65" s="23"/>
      <c r="N65" s="23"/>
    </row>
    <row r="66" spans="2:20" s="66" customFormat="1" ht="15.6" x14ac:dyDescent="0.3">
      <c r="B66" s="63"/>
      <c r="C66" s="64"/>
      <c r="D66" s="67" t="s">
        <v>61</v>
      </c>
      <c r="E66" s="64"/>
      <c r="F66" s="65"/>
      <c r="G66" s="65"/>
      <c r="H66" s="65"/>
      <c r="I66" s="64"/>
      <c r="J66" s="64"/>
      <c r="K66" s="64"/>
      <c r="L66" s="65"/>
      <c r="M66" s="65"/>
      <c r="N66" s="65"/>
      <c r="O66" s="64"/>
      <c r="P66" s="64"/>
      <c r="Q66" s="64"/>
      <c r="R66" s="64"/>
      <c r="S66" s="64"/>
      <c r="T66" s="64"/>
    </row>
    <row r="67" spans="2:20" s="66" customFormat="1" ht="31.5" customHeight="1" x14ac:dyDescent="0.25">
      <c r="B67" s="63"/>
      <c r="C67" s="64"/>
      <c r="D67" s="119" t="str">
        <f>IF(L25&gt;L28,"Warning - Your selection exceeds your estimated maximum. Please revise the amount per pay period, the number of pay periods you desire to contribute, or a combination of both.","")</f>
        <v/>
      </c>
      <c r="E67" s="120"/>
      <c r="F67" s="120"/>
      <c r="G67" s="120"/>
      <c r="H67" s="120"/>
      <c r="I67" s="120"/>
      <c r="J67" s="120"/>
      <c r="K67" s="120"/>
      <c r="L67" s="121"/>
      <c r="M67" s="65"/>
      <c r="N67" s="65"/>
      <c r="O67" s="64"/>
      <c r="P67" s="64"/>
      <c r="Q67" s="64"/>
      <c r="R67" s="64"/>
      <c r="S67" s="64"/>
      <c r="T67" s="64"/>
    </row>
    <row r="68" spans="2:20" s="66" customFormat="1" ht="18.75" customHeight="1" x14ac:dyDescent="0.25">
      <c r="B68" s="63"/>
      <c r="C68" s="64"/>
      <c r="D68" s="106" t="str">
        <f>IF(Q51=0,"","Warning - You have not answered Yes to all of the questions under Part C.")</f>
        <v>Warning - You have not answered Yes to all of the questions under Part C.</v>
      </c>
      <c r="E68" s="107"/>
      <c r="F68" s="107"/>
      <c r="G68" s="107"/>
      <c r="H68" s="107"/>
      <c r="I68" s="107"/>
      <c r="J68" s="107"/>
      <c r="K68" s="107"/>
      <c r="L68" s="108"/>
      <c r="M68" s="65"/>
      <c r="N68" s="65"/>
      <c r="O68" s="64"/>
      <c r="P68" s="64"/>
      <c r="Q68" s="64"/>
      <c r="R68" s="64"/>
      <c r="S68" s="64"/>
      <c r="T68" s="64"/>
    </row>
    <row r="69" spans="2:20" ht="13.8" hidden="1" x14ac:dyDescent="0.3">
      <c r="F69" s="23"/>
      <c r="G69" s="23"/>
      <c r="H69" s="23"/>
      <c r="L69" s="23"/>
      <c r="M69" s="23"/>
      <c r="N69" s="23"/>
    </row>
    <row r="70" spans="2:20" ht="13.8" hidden="1" x14ac:dyDescent="0.3">
      <c r="F70" s="23"/>
      <c r="G70" s="23"/>
      <c r="H70" s="23"/>
      <c r="L70" s="23"/>
      <c r="M70" s="23"/>
      <c r="N70" s="23"/>
    </row>
    <row r="71" spans="2:20" ht="13.8" hidden="1" x14ac:dyDescent="0.3">
      <c r="F71" s="23"/>
      <c r="G71" s="23"/>
      <c r="H71" s="23"/>
      <c r="L71" s="23"/>
      <c r="M71" s="23"/>
      <c r="N71" s="23"/>
    </row>
    <row r="72" spans="2:20" ht="13.8" hidden="1" x14ac:dyDescent="0.3">
      <c r="F72" s="23"/>
      <c r="G72" s="23"/>
      <c r="H72" s="23"/>
      <c r="L72" s="23"/>
      <c r="M72" s="23"/>
      <c r="N72" s="23"/>
    </row>
    <row r="73" spans="2:20" ht="13.8" hidden="1" x14ac:dyDescent="0.3">
      <c r="F73" s="23"/>
      <c r="G73" s="23"/>
      <c r="H73" s="23"/>
      <c r="L73" s="23"/>
      <c r="M73" s="23"/>
      <c r="N73" s="23"/>
    </row>
    <row r="74" spans="2:20" ht="13.8" hidden="1" x14ac:dyDescent="0.3">
      <c r="F74" s="23"/>
      <c r="G74" s="23"/>
      <c r="H74" s="23"/>
      <c r="L74" s="23"/>
      <c r="M74" s="23"/>
      <c r="N74" s="23"/>
    </row>
    <row r="75" spans="2:20" ht="13.8" hidden="1" x14ac:dyDescent="0.3">
      <c r="F75" s="23"/>
      <c r="G75" s="23"/>
      <c r="H75" s="23"/>
      <c r="L75" s="23"/>
      <c r="M75" s="23"/>
      <c r="N75" s="23"/>
    </row>
    <row r="76" spans="2:20" ht="13.8" hidden="1" x14ac:dyDescent="0.3">
      <c r="F76" s="23"/>
      <c r="G76" s="23"/>
      <c r="H76" s="23"/>
      <c r="L76" s="23"/>
      <c r="M76" s="23"/>
      <c r="N76" s="23"/>
    </row>
    <row r="77" spans="2:20" ht="13.8" hidden="1" x14ac:dyDescent="0.3">
      <c r="F77" s="23"/>
      <c r="G77" s="23"/>
      <c r="H77" s="23"/>
      <c r="L77" s="23"/>
      <c r="M77" s="23"/>
      <c r="N77" s="23"/>
    </row>
    <row r="78" spans="2:20" ht="13.8" hidden="1" x14ac:dyDescent="0.3">
      <c r="F78" s="23"/>
      <c r="G78" s="23"/>
      <c r="H78" s="23"/>
      <c r="L78" s="23"/>
      <c r="M78" s="23"/>
      <c r="N78" s="23"/>
    </row>
    <row r="79" spans="2:20" ht="13.8" hidden="1" x14ac:dyDescent="0.3">
      <c r="F79" s="23"/>
      <c r="G79" s="23"/>
      <c r="H79" s="23"/>
      <c r="L79" s="23"/>
      <c r="M79" s="23"/>
      <c r="N79" s="23"/>
    </row>
    <row r="80" spans="2:20" ht="13.8" hidden="1" x14ac:dyDescent="0.3">
      <c r="F80" s="23"/>
      <c r="G80" s="23"/>
      <c r="H80" s="23"/>
      <c r="L80" s="23"/>
      <c r="M80" s="23"/>
      <c r="N80" s="23"/>
    </row>
    <row r="81" spans="6:14" ht="13.8" hidden="1" x14ac:dyDescent="0.3">
      <c r="F81" s="23"/>
      <c r="G81" s="23"/>
      <c r="H81" s="23"/>
      <c r="L81" s="23"/>
      <c r="M81" s="23"/>
      <c r="N81" s="23"/>
    </row>
    <row r="82" spans="6:14" ht="13.8" hidden="1" x14ac:dyDescent="0.3">
      <c r="F82" s="23"/>
      <c r="G82" s="23"/>
      <c r="H82" s="23"/>
      <c r="L82" s="23"/>
      <c r="M82" s="23"/>
      <c r="N82" s="23"/>
    </row>
    <row r="83" spans="6:14" ht="13.8" hidden="1" x14ac:dyDescent="0.3">
      <c r="F83" s="23"/>
      <c r="G83" s="23"/>
      <c r="H83" s="23"/>
      <c r="L83" s="23"/>
      <c r="M83" s="23"/>
      <c r="N83" s="23"/>
    </row>
    <row r="84" spans="6:14" ht="13.8" hidden="1" x14ac:dyDescent="0.3">
      <c r="F84" s="23"/>
      <c r="G84" s="23"/>
      <c r="H84" s="23"/>
      <c r="L84" s="23"/>
      <c r="M84" s="23"/>
      <c r="N84" s="23"/>
    </row>
    <row r="85" spans="6:14" ht="13.8" hidden="1" x14ac:dyDescent="0.3">
      <c r="F85" s="23"/>
      <c r="G85" s="23"/>
      <c r="H85" s="23"/>
      <c r="L85" s="23"/>
      <c r="M85" s="23"/>
      <c r="N85" s="23"/>
    </row>
    <row r="86" spans="6:14" ht="13.8" hidden="1" x14ac:dyDescent="0.3">
      <c r="F86" s="23"/>
      <c r="G86" s="23"/>
      <c r="H86" s="23"/>
      <c r="L86" s="23"/>
      <c r="M86" s="23"/>
      <c r="N86" s="23"/>
    </row>
    <row r="87" spans="6:14" ht="13.8" hidden="1" x14ac:dyDescent="0.3">
      <c r="F87" s="23"/>
      <c r="G87" s="23"/>
      <c r="H87" s="23"/>
      <c r="L87" s="23"/>
      <c r="M87" s="23"/>
      <c r="N87" s="23"/>
    </row>
    <row r="88" spans="6:14" ht="13.8" hidden="1" x14ac:dyDescent="0.3">
      <c r="F88" s="23"/>
      <c r="G88" s="23"/>
      <c r="H88" s="23"/>
      <c r="L88" s="23"/>
      <c r="M88" s="23"/>
      <c r="N88" s="23"/>
    </row>
    <row r="89" spans="6:14" ht="13.8" hidden="1" x14ac:dyDescent="0.3">
      <c r="F89" s="23"/>
      <c r="G89" s="23"/>
      <c r="H89" s="23"/>
      <c r="L89" s="23"/>
      <c r="M89" s="23"/>
      <c r="N89" s="23"/>
    </row>
    <row r="90" spans="6:14" ht="13.8" hidden="1" x14ac:dyDescent="0.3">
      <c r="F90" s="23"/>
      <c r="G90" s="23"/>
      <c r="H90" s="23"/>
      <c r="L90" s="23"/>
      <c r="M90" s="23"/>
      <c r="N90" s="23"/>
    </row>
    <row r="91" spans="6:14" ht="13.8" hidden="1" x14ac:dyDescent="0.3">
      <c r="F91" s="23"/>
      <c r="G91" s="23">
        <v>1</v>
      </c>
      <c r="H91" s="23"/>
      <c r="I91" s="1" t="s">
        <v>77</v>
      </c>
      <c r="L91" s="23"/>
      <c r="M91" s="23"/>
      <c r="N91" s="23"/>
    </row>
    <row r="92" spans="6:14" ht="13.8" hidden="1" x14ac:dyDescent="0.3">
      <c r="F92" s="23"/>
      <c r="G92" s="23">
        <v>2</v>
      </c>
      <c r="H92" s="23"/>
      <c r="I92" s="1" t="s">
        <v>76</v>
      </c>
      <c r="L92" s="23"/>
      <c r="M92" s="23"/>
      <c r="N92" s="23"/>
    </row>
    <row r="93" spans="6:14" ht="13.8" hidden="1" x14ac:dyDescent="0.3">
      <c r="F93" s="23"/>
      <c r="G93" s="23">
        <v>3</v>
      </c>
      <c r="H93" s="23"/>
      <c r="I93" s="1" t="s">
        <v>78</v>
      </c>
      <c r="L93" s="23"/>
      <c r="M93" s="23"/>
      <c r="N93" s="23"/>
    </row>
    <row r="94" spans="6:14" ht="13.8" hidden="1" x14ac:dyDescent="0.3">
      <c r="F94" s="23"/>
      <c r="G94" s="23">
        <v>4</v>
      </c>
      <c r="H94" s="23"/>
      <c r="I94" s="1" t="s">
        <v>79</v>
      </c>
      <c r="L94" s="23"/>
      <c r="M94" s="23"/>
      <c r="N94" s="23"/>
    </row>
    <row r="95" spans="6:14" ht="13.8" hidden="1" x14ac:dyDescent="0.3">
      <c r="F95" s="23"/>
      <c r="G95" s="23">
        <v>5</v>
      </c>
      <c r="H95" s="23"/>
      <c r="I95" s="1" t="s">
        <v>80</v>
      </c>
      <c r="L95" s="23"/>
      <c r="M95" s="23"/>
      <c r="N95" s="23"/>
    </row>
    <row r="96" spans="6:14" ht="13.8" hidden="1" x14ac:dyDescent="0.3">
      <c r="F96" s="23"/>
      <c r="G96" s="23">
        <v>6</v>
      </c>
      <c r="H96" s="23"/>
      <c r="I96" s="1" t="s">
        <v>82</v>
      </c>
      <c r="L96" s="23"/>
      <c r="M96" s="23"/>
      <c r="N96" s="23"/>
    </row>
    <row r="97" spans="4:14" ht="13.8" hidden="1" x14ac:dyDescent="0.3">
      <c r="F97" s="23"/>
      <c r="G97" s="23">
        <v>7</v>
      </c>
      <c r="H97" s="23"/>
      <c r="I97" s="1" t="s">
        <v>81</v>
      </c>
      <c r="L97" s="23"/>
      <c r="M97" s="23"/>
      <c r="N97" s="23"/>
    </row>
    <row r="98" spans="4:14" ht="13.8" hidden="1" x14ac:dyDescent="0.3">
      <c r="F98" s="23"/>
      <c r="G98" s="23">
        <v>8</v>
      </c>
      <c r="H98" s="23"/>
      <c r="I98" s="1" t="s">
        <v>83</v>
      </c>
      <c r="L98" s="23"/>
      <c r="M98" s="23"/>
      <c r="N98" s="23"/>
    </row>
    <row r="99" spans="4:14" ht="13.8" hidden="1" x14ac:dyDescent="0.3">
      <c r="F99" s="23"/>
      <c r="G99" s="23">
        <v>9</v>
      </c>
      <c r="H99" s="23"/>
      <c r="I99" s="1" t="s">
        <v>84</v>
      </c>
      <c r="L99" s="23"/>
      <c r="M99" s="23"/>
      <c r="N99" s="23"/>
    </row>
    <row r="100" spans="4:14" ht="13.8" hidden="1" x14ac:dyDescent="0.3">
      <c r="F100" s="23"/>
      <c r="G100" s="23">
        <v>10</v>
      </c>
      <c r="H100" s="23"/>
      <c r="I100" s="1" t="s">
        <v>85</v>
      </c>
      <c r="L100" s="23"/>
      <c r="M100" s="23"/>
      <c r="N100" s="23"/>
    </row>
    <row r="101" spans="4:14" ht="13.8" hidden="1" x14ac:dyDescent="0.3">
      <c r="F101" s="23"/>
      <c r="G101" s="23">
        <v>11</v>
      </c>
      <c r="H101" s="23"/>
      <c r="I101" s="1" t="s">
        <v>86</v>
      </c>
      <c r="L101" s="23"/>
      <c r="M101" s="23"/>
      <c r="N101" s="23"/>
    </row>
    <row r="102" spans="4:14" ht="13.8" hidden="1" x14ac:dyDescent="0.3">
      <c r="F102" s="23"/>
      <c r="G102" s="23">
        <v>12</v>
      </c>
      <c r="H102" s="23"/>
      <c r="I102" s="1" t="s">
        <v>87</v>
      </c>
      <c r="L102" s="23"/>
      <c r="M102" s="23"/>
      <c r="N102" s="23"/>
    </row>
    <row r="103" spans="4:14" ht="13.8" hidden="1" x14ac:dyDescent="0.3">
      <c r="F103" s="23"/>
      <c r="G103" s="23">
        <v>13</v>
      </c>
      <c r="H103" s="23"/>
      <c r="L103" s="23"/>
      <c r="M103" s="23"/>
      <c r="N103" s="23"/>
    </row>
    <row r="104" spans="4:14" ht="13.8" hidden="1" x14ac:dyDescent="0.3">
      <c r="F104" s="23"/>
      <c r="G104" s="23">
        <v>14</v>
      </c>
      <c r="H104" s="23"/>
      <c r="L104" s="23"/>
      <c r="M104" s="23"/>
      <c r="N104" s="23"/>
    </row>
    <row r="105" spans="4:14" ht="13.8" hidden="1" x14ac:dyDescent="0.3">
      <c r="F105" s="23"/>
      <c r="G105" s="23">
        <v>15</v>
      </c>
      <c r="H105" s="23"/>
      <c r="L105" s="23"/>
      <c r="M105" s="23"/>
      <c r="N105" s="23"/>
    </row>
    <row r="106" spans="4:14" ht="13.8" hidden="1" x14ac:dyDescent="0.3">
      <c r="F106" s="23"/>
      <c r="G106" s="23">
        <v>16</v>
      </c>
      <c r="H106" s="23"/>
      <c r="L106" s="23"/>
      <c r="M106" s="23"/>
      <c r="N106" s="23"/>
    </row>
    <row r="107" spans="4:14" ht="13.8" hidden="1" x14ac:dyDescent="0.3">
      <c r="F107" s="23"/>
      <c r="G107" s="23">
        <v>17</v>
      </c>
      <c r="H107" s="23"/>
      <c r="L107" s="23"/>
      <c r="M107" s="23"/>
      <c r="N107" s="23"/>
    </row>
    <row r="108" spans="4:14" ht="13.8" hidden="1" x14ac:dyDescent="0.3">
      <c r="F108" s="23"/>
      <c r="G108" s="23">
        <v>18</v>
      </c>
      <c r="H108" s="23"/>
      <c r="L108" s="23"/>
      <c r="M108" s="23"/>
      <c r="N108" s="23"/>
    </row>
    <row r="109" spans="4:14" ht="13.8" hidden="1" x14ac:dyDescent="0.3">
      <c r="F109" s="23"/>
      <c r="G109" s="23">
        <v>19</v>
      </c>
      <c r="H109" s="23"/>
      <c r="L109" s="23"/>
      <c r="M109" s="23"/>
      <c r="N109" s="23"/>
    </row>
    <row r="110" spans="4:14" ht="13.8" hidden="1" x14ac:dyDescent="0.3">
      <c r="F110" s="23"/>
      <c r="G110" s="23">
        <v>20</v>
      </c>
      <c r="H110" s="23"/>
      <c r="L110" s="23"/>
      <c r="M110" s="23"/>
      <c r="N110" s="23"/>
    </row>
    <row r="111" spans="4:14" ht="13.8" hidden="1" x14ac:dyDescent="0.3">
      <c r="F111" s="23"/>
      <c r="G111" s="23">
        <v>21</v>
      </c>
      <c r="H111" s="23"/>
      <c r="L111" s="23"/>
      <c r="M111" s="23"/>
      <c r="N111" s="23"/>
    </row>
    <row r="112" spans="4:14" ht="13.8" hidden="1" x14ac:dyDescent="0.3">
      <c r="D112" s="1" t="s">
        <v>64</v>
      </c>
      <c r="F112" s="23"/>
      <c r="G112" s="23">
        <v>22</v>
      </c>
      <c r="H112" s="23"/>
      <c r="L112" s="23"/>
      <c r="M112" s="23"/>
      <c r="N112" s="23"/>
    </row>
    <row r="113" spans="4:14" ht="13.8" hidden="1" x14ac:dyDescent="0.3">
      <c r="D113" s="1" t="s">
        <v>65</v>
      </c>
      <c r="F113" s="23"/>
      <c r="G113" s="23">
        <v>23</v>
      </c>
      <c r="H113" s="23"/>
      <c r="L113" s="23"/>
      <c r="M113" s="23"/>
      <c r="N113" s="23"/>
    </row>
    <row r="114" spans="4:14" ht="13.8" hidden="1" x14ac:dyDescent="0.3">
      <c r="D114" s="27"/>
      <c r="F114" s="23"/>
      <c r="G114" s="23">
        <v>24</v>
      </c>
      <c r="H114" s="23"/>
      <c r="L114" s="23"/>
      <c r="M114" s="23"/>
      <c r="N114" s="23"/>
    </row>
    <row r="115" spans="4:14" ht="13.8" hidden="1" x14ac:dyDescent="0.3">
      <c r="D115" s="68">
        <v>10</v>
      </c>
      <c r="F115" s="23"/>
      <c r="G115" s="23">
        <v>25</v>
      </c>
      <c r="H115" s="23"/>
      <c r="L115" s="23"/>
      <c r="M115" s="23"/>
      <c r="N115" s="23"/>
    </row>
    <row r="116" spans="4:14" ht="13.8" hidden="1" x14ac:dyDescent="0.3">
      <c r="D116" s="68">
        <v>12</v>
      </c>
      <c r="F116" s="23"/>
      <c r="G116" s="23">
        <v>26</v>
      </c>
      <c r="H116" s="23"/>
      <c r="L116" s="23"/>
      <c r="M116" s="23"/>
      <c r="N116" s="23"/>
    </row>
    <row r="117" spans="4:14" ht="13.8" hidden="1" x14ac:dyDescent="0.3">
      <c r="D117" s="68">
        <v>24</v>
      </c>
      <c r="F117" s="23"/>
      <c r="G117" s="23">
        <v>27</v>
      </c>
      <c r="H117" s="23"/>
      <c r="L117" s="23"/>
      <c r="M117" s="23"/>
      <c r="N117" s="23"/>
    </row>
    <row r="118" spans="4:14" ht="13.8" hidden="1" x14ac:dyDescent="0.3">
      <c r="D118" s="68">
        <v>26</v>
      </c>
      <c r="F118" s="23"/>
      <c r="G118" s="23">
        <v>28</v>
      </c>
      <c r="H118" s="23"/>
      <c r="L118" s="23"/>
      <c r="M118" s="23"/>
      <c r="N118" s="23"/>
    </row>
    <row r="119" spans="4:14" ht="13.8" hidden="1" x14ac:dyDescent="0.3">
      <c r="D119" s="27" t="s">
        <v>67</v>
      </c>
      <c r="F119" s="23"/>
      <c r="G119" s="23">
        <v>29</v>
      </c>
      <c r="H119" s="23"/>
      <c r="L119" s="23"/>
      <c r="M119" s="23"/>
      <c r="N119" s="23"/>
    </row>
    <row r="120" spans="4:14" ht="13.8" hidden="1" x14ac:dyDescent="0.3">
      <c r="F120" s="23"/>
      <c r="G120" s="23">
        <v>30</v>
      </c>
      <c r="H120" s="23"/>
      <c r="L120" s="23"/>
      <c r="M120" s="23"/>
      <c r="N120" s="23"/>
    </row>
    <row r="121" spans="4:14" ht="13.8" hidden="1" x14ac:dyDescent="0.3">
      <c r="F121" s="23"/>
      <c r="G121" s="23">
        <v>31</v>
      </c>
      <c r="H121" s="23"/>
      <c r="L121" s="23"/>
      <c r="M121" s="23"/>
      <c r="N121" s="23"/>
    </row>
    <row r="122" spans="4:14" ht="13.8" hidden="1" x14ac:dyDescent="0.3">
      <c r="F122" s="23"/>
      <c r="G122" s="23"/>
      <c r="H122" s="23"/>
      <c r="L122" s="23"/>
      <c r="M122" s="23"/>
      <c r="N122" s="23"/>
    </row>
    <row r="123" spans="4:14" ht="13.8" hidden="1" x14ac:dyDescent="0.3">
      <c r="F123" s="23"/>
      <c r="G123" s="23"/>
      <c r="H123" s="23"/>
      <c r="L123" s="23"/>
      <c r="M123" s="23"/>
      <c r="N123" s="23"/>
    </row>
    <row r="124" spans="4:14" ht="13.8" hidden="1" x14ac:dyDescent="0.3">
      <c r="F124" s="23"/>
      <c r="G124" s="23"/>
      <c r="H124" s="23"/>
      <c r="L124" s="23"/>
      <c r="M124" s="23"/>
      <c r="N124" s="23"/>
    </row>
    <row r="125" spans="4:14" ht="13.8" hidden="1" x14ac:dyDescent="0.3">
      <c r="F125" s="23"/>
      <c r="G125" s="23"/>
      <c r="H125" s="23"/>
      <c r="L125" s="23"/>
      <c r="M125" s="23"/>
      <c r="N125" s="23"/>
    </row>
    <row r="126" spans="4:14" ht="13.8" hidden="1" x14ac:dyDescent="0.3">
      <c r="F126" s="23"/>
      <c r="G126" s="23"/>
      <c r="H126" s="23"/>
      <c r="L126" s="23"/>
      <c r="M126" s="23"/>
      <c r="N126" s="23"/>
    </row>
    <row r="127" spans="4:14" ht="13.8" hidden="1" x14ac:dyDescent="0.3">
      <c r="F127" s="23"/>
      <c r="G127" s="23"/>
      <c r="H127" s="23"/>
      <c r="L127" s="23"/>
      <c r="M127" s="23"/>
      <c r="N127" s="23"/>
    </row>
    <row r="128" spans="4:14" ht="13.8" hidden="1" x14ac:dyDescent="0.3">
      <c r="F128" s="23"/>
      <c r="G128" s="23"/>
      <c r="H128" s="23"/>
      <c r="L128" s="23"/>
      <c r="M128" s="23"/>
      <c r="N128" s="23"/>
    </row>
    <row r="129" spans="6:14" ht="13.8" hidden="1" x14ac:dyDescent="0.3">
      <c r="F129" s="23"/>
      <c r="G129" s="23"/>
      <c r="H129" s="23"/>
      <c r="L129" s="23"/>
      <c r="M129" s="23"/>
      <c r="N129" s="23"/>
    </row>
    <row r="130" spans="6:14" ht="13.8" hidden="1" x14ac:dyDescent="0.3">
      <c r="F130" s="23"/>
      <c r="G130" s="23"/>
      <c r="H130" s="23"/>
      <c r="L130" s="23"/>
      <c r="M130" s="23"/>
      <c r="N130" s="23"/>
    </row>
    <row r="131" spans="6:14" ht="13.8" hidden="1" x14ac:dyDescent="0.3">
      <c r="F131" s="23"/>
      <c r="G131" s="23"/>
      <c r="H131" s="23"/>
      <c r="L131" s="23"/>
      <c r="M131" s="23"/>
      <c r="N131" s="23"/>
    </row>
    <row r="132" spans="6:14" ht="13.8" hidden="1" x14ac:dyDescent="0.3">
      <c r="F132" s="23"/>
      <c r="G132" s="23"/>
      <c r="H132" s="23"/>
      <c r="L132" s="23"/>
      <c r="M132" s="23"/>
      <c r="N132" s="23"/>
    </row>
    <row r="133" spans="6:14" ht="13.8" hidden="1" x14ac:dyDescent="0.3">
      <c r="F133" s="23"/>
      <c r="G133" s="23"/>
      <c r="H133" s="23"/>
      <c r="L133" s="23"/>
      <c r="M133" s="23"/>
      <c r="N133" s="23"/>
    </row>
    <row r="134" spans="6:14" ht="13.8" hidden="1" x14ac:dyDescent="0.3">
      <c r="F134" s="23"/>
      <c r="G134" s="23"/>
      <c r="H134" s="23"/>
      <c r="L134" s="23"/>
      <c r="M134" s="23"/>
      <c r="N134" s="23"/>
    </row>
    <row r="135" spans="6:14" ht="13.8" hidden="1" x14ac:dyDescent="0.3">
      <c r="F135" s="23"/>
      <c r="G135" s="23"/>
      <c r="H135" s="23"/>
      <c r="L135" s="23"/>
      <c r="M135" s="23"/>
      <c r="N135" s="23"/>
    </row>
    <row r="136" spans="6:14" ht="13.8" hidden="1" x14ac:dyDescent="0.3">
      <c r="F136" s="23"/>
      <c r="G136" s="23"/>
      <c r="H136" s="23"/>
      <c r="L136" s="23"/>
      <c r="M136" s="23"/>
      <c r="N136" s="23"/>
    </row>
    <row r="137" spans="6:14" ht="13.8" hidden="1" x14ac:dyDescent="0.3">
      <c r="F137" s="23"/>
      <c r="G137" s="23"/>
      <c r="H137" s="23"/>
      <c r="L137" s="23"/>
      <c r="M137" s="23"/>
      <c r="N137" s="23"/>
    </row>
    <row r="138" spans="6:14" ht="13.8" hidden="1" x14ac:dyDescent="0.3">
      <c r="F138" s="23"/>
      <c r="G138" s="23"/>
      <c r="H138" s="23"/>
      <c r="L138" s="23"/>
      <c r="M138" s="23"/>
      <c r="N138" s="23"/>
    </row>
    <row r="139" spans="6:14" ht="13.8" hidden="1" x14ac:dyDescent="0.3">
      <c r="F139" s="23"/>
      <c r="G139" s="23"/>
      <c r="H139" s="23"/>
      <c r="L139" s="23"/>
      <c r="M139" s="23"/>
      <c r="N139" s="23"/>
    </row>
    <row r="140" spans="6:14" ht="13.8" hidden="1" x14ac:dyDescent="0.3">
      <c r="F140" s="23"/>
      <c r="G140" s="23"/>
      <c r="H140" s="23"/>
      <c r="L140" s="23"/>
      <c r="M140" s="23"/>
      <c r="N140" s="23"/>
    </row>
    <row r="141" spans="6:14" ht="13.8" hidden="1" x14ac:dyDescent="0.3">
      <c r="F141" s="23"/>
      <c r="G141" s="23"/>
      <c r="H141" s="23"/>
      <c r="L141" s="23"/>
      <c r="M141" s="23"/>
      <c r="N141" s="23"/>
    </row>
    <row r="142" spans="6:14" ht="13.8" hidden="1" x14ac:dyDescent="0.3">
      <c r="F142" s="23"/>
      <c r="G142" s="23"/>
      <c r="H142" s="23"/>
      <c r="L142" s="23"/>
      <c r="M142" s="23"/>
      <c r="N142" s="23"/>
    </row>
    <row r="143" spans="6:14" ht="13.8" hidden="1" x14ac:dyDescent="0.3">
      <c r="F143" s="23"/>
      <c r="G143" s="23"/>
      <c r="H143" s="23"/>
      <c r="L143" s="23"/>
      <c r="M143" s="23"/>
      <c r="N143" s="23"/>
    </row>
    <row r="144" spans="6:14" ht="13.8" hidden="1" x14ac:dyDescent="0.3">
      <c r="F144" s="23"/>
      <c r="G144" s="23"/>
      <c r="H144" s="23"/>
      <c r="L144" s="23"/>
      <c r="M144" s="23"/>
      <c r="N144" s="23"/>
    </row>
    <row r="145" spans="6:14" ht="13.8" hidden="1" x14ac:dyDescent="0.3">
      <c r="F145" s="23"/>
      <c r="G145" s="23"/>
      <c r="H145" s="23"/>
      <c r="L145" s="23"/>
      <c r="M145" s="23"/>
      <c r="N145" s="23"/>
    </row>
    <row r="146" spans="6:14" ht="13.8" hidden="1" x14ac:dyDescent="0.3">
      <c r="F146" s="23"/>
      <c r="G146" s="23"/>
      <c r="H146" s="23"/>
      <c r="L146" s="23"/>
      <c r="M146" s="23"/>
      <c r="N146" s="23"/>
    </row>
    <row r="147" spans="6:14" ht="13.8" hidden="1" x14ac:dyDescent="0.3">
      <c r="F147" s="23"/>
      <c r="G147" s="23"/>
      <c r="H147" s="23"/>
      <c r="L147" s="23"/>
      <c r="M147" s="23"/>
      <c r="N147" s="23"/>
    </row>
    <row r="148" spans="6:14" ht="13.8" hidden="1" x14ac:dyDescent="0.3">
      <c r="F148" s="23"/>
      <c r="G148" s="23"/>
      <c r="H148" s="23"/>
      <c r="L148" s="23"/>
      <c r="M148" s="23"/>
      <c r="N148" s="23"/>
    </row>
    <row r="149" spans="6:14" ht="13.8" hidden="1" x14ac:dyDescent="0.3">
      <c r="F149" s="23"/>
      <c r="G149" s="23"/>
      <c r="H149" s="23"/>
      <c r="L149" s="23"/>
      <c r="M149" s="23"/>
      <c r="N149" s="23"/>
    </row>
    <row r="150" spans="6:14" ht="13.8" hidden="1" x14ac:dyDescent="0.3">
      <c r="F150" s="23"/>
      <c r="G150" s="23"/>
      <c r="H150" s="23"/>
      <c r="L150" s="23"/>
      <c r="M150" s="23"/>
      <c r="N150" s="23"/>
    </row>
    <row r="151" spans="6:14" ht="13.8" hidden="1" x14ac:dyDescent="0.3">
      <c r="F151" s="23"/>
      <c r="G151" s="23"/>
      <c r="H151" s="23"/>
      <c r="L151" s="23"/>
      <c r="M151" s="23"/>
      <c r="N151" s="23"/>
    </row>
    <row r="152" spans="6:14" ht="13.8" hidden="1" x14ac:dyDescent="0.3">
      <c r="F152" s="23"/>
      <c r="G152" s="23"/>
      <c r="H152" s="23"/>
      <c r="L152" s="23"/>
      <c r="M152" s="23"/>
      <c r="N152" s="23"/>
    </row>
    <row r="153" spans="6:14" ht="13.8" hidden="1" x14ac:dyDescent="0.3">
      <c r="F153" s="23"/>
      <c r="G153" s="23"/>
      <c r="H153" s="23"/>
      <c r="L153" s="23"/>
      <c r="M153" s="23"/>
      <c r="N153" s="23"/>
    </row>
    <row r="154" spans="6:14" ht="13.8" hidden="1" x14ac:dyDescent="0.3">
      <c r="F154" s="23"/>
      <c r="G154" s="23"/>
      <c r="H154" s="23"/>
      <c r="L154" s="23"/>
      <c r="M154" s="23"/>
      <c r="N154" s="23"/>
    </row>
    <row r="155" spans="6:14" ht="13.8" hidden="1" x14ac:dyDescent="0.3">
      <c r="F155" s="23"/>
      <c r="G155" s="23"/>
      <c r="H155" s="23"/>
      <c r="L155" s="23"/>
      <c r="M155" s="23"/>
      <c r="N155" s="23"/>
    </row>
    <row r="156" spans="6:14" ht="13.8" hidden="1" x14ac:dyDescent="0.3">
      <c r="F156" s="23"/>
      <c r="G156" s="23"/>
      <c r="H156" s="23"/>
      <c r="L156" s="23"/>
      <c r="M156" s="23"/>
      <c r="N156" s="23"/>
    </row>
    <row r="157" spans="6:14" ht="13.8" hidden="1" x14ac:dyDescent="0.3">
      <c r="F157" s="23"/>
      <c r="G157" s="23"/>
      <c r="H157" s="23"/>
      <c r="L157" s="23"/>
      <c r="M157" s="23"/>
      <c r="N157" s="23"/>
    </row>
    <row r="158" spans="6:14" ht="13.8" hidden="1" x14ac:dyDescent="0.3">
      <c r="F158" s="23"/>
      <c r="G158" s="23"/>
      <c r="H158" s="23"/>
      <c r="L158" s="23"/>
      <c r="M158" s="23"/>
      <c r="N158" s="23"/>
    </row>
    <row r="159" spans="6:14" ht="13.8" hidden="1" x14ac:dyDescent="0.3">
      <c r="F159" s="23"/>
      <c r="G159" s="23"/>
      <c r="H159" s="23"/>
      <c r="L159" s="23"/>
      <c r="M159" s="23"/>
      <c r="N159" s="23"/>
    </row>
    <row r="160" spans="6:14" ht="13.8" hidden="1" x14ac:dyDescent="0.3">
      <c r="F160" s="23"/>
      <c r="G160" s="23"/>
      <c r="H160" s="23"/>
      <c r="L160" s="23"/>
      <c r="M160" s="23"/>
      <c r="N160" s="23"/>
    </row>
    <row r="161" spans="2:14" ht="13.8" hidden="1" x14ac:dyDescent="0.3">
      <c r="F161" s="23"/>
      <c r="G161" s="23"/>
      <c r="H161" s="23"/>
      <c r="L161" s="23"/>
      <c r="M161" s="23"/>
      <c r="N161" s="23"/>
    </row>
    <row r="162" spans="2:14" ht="13.8" hidden="1" x14ac:dyDescent="0.3">
      <c r="F162" s="23"/>
      <c r="G162" s="23"/>
      <c r="H162" s="23"/>
      <c r="L162" s="23"/>
      <c r="M162" s="23"/>
      <c r="N162" s="23"/>
    </row>
    <row r="163" spans="2:14" ht="13.8" hidden="1" x14ac:dyDescent="0.3">
      <c r="F163" s="23"/>
      <c r="G163" s="23"/>
      <c r="H163" s="23"/>
      <c r="L163" s="23"/>
      <c r="M163" s="23"/>
      <c r="N163" s="23"/>
    </row>
    <row r="164" spans="2:14" ht="13.8" hidden="1" x14ac:dyDescent="0.3">
      <c r="F164" s="23"/>
      <c r="G164" s="23"/>
      <c r="H164" s="23"/>
      <c r="L164" s="23"/>
      <c r="M164" s="23"/>
      <c r="N164" s="23"/>
    </row>
    <row r="165" spans="2:14" ht="13.8" hidden="1" x14ac:dyDescent="0.3">
      <c r="F165" s="23"/>
      <c r="G165" s="23"/>
      <c r="H165" s="23"/>
      <c r="L165" s="23"/>
      <c r="M165" s="23"/>
      <c r="N165" s="23"/>
    </row>
    <row r="166" spans="2:14" ht="13.8" hidden="1" x14ac:dyDescent="0.3">
      <c r="F166" s="23"/>
      <c r="G166" s="23"/>
      <c r="H166" s="23"/>
      <c r="L166" s="23"/>
      <c r="M166" s="23"/>
      <c r="N166" s="23"/>
    </row>
    <row r="167" spans="2:14" ht="13.8" hidden="1" x14ac:dyDescent="0.3">
      <c r="F167" s="23"/>
      <c r="G167" s="23"/>
      <c r="H167" s="23"/>
      <c r="L167" s="23"/>
      <c r="M167" s="23"/>
      <c r="N167" s="23"/>
    </row>
    <row r="168" spans="2:14" ht="13.8" hidden="1" x14ac:dyDescent="0.3">
      <c r="F168" s="23"/>
      <c r="G168" s="23"/>
      <c r="H168" s="23"/>
      <c r="L168" s="23"/>
      <c r="M168" s="23"/>
      <c r="N168" s="23"/>
    </row>
    <row r="169" spans="2:14" ht="13.8" hidden="1" x14ac:dyDescent="0.3">
      <c r="F169" s="23"/>
      <c r="G169" s="23"/>
      <c r="H169" s="23"/>
      <c r="L169" s="23"/>
      <c r="M169" s="23"/>
      <c r="N169" s="23"/>
    </row>
    <row r="170" spans="2:14" ht="13.8" hidden="1" x14ac:dyDescent="0.3">
      <c r="F170" s="23"/>
      <c r="G170" s="23"/>
      <c r="H170" s="23"/>
      <c r="L170" s="23"/>
      <c r="M170" s="23"/>
      <c r="N170" s="23"/>
    </row>
    <row r="171" spans="2:14" ht="13.8" hidden="1" x14ac:dyDescent="0.3">
      <c r="F171" s="23"/>
      <c r="G171" s="23"/>
      <c r="H171" s="23"/>
      <c r="L171" s="23"/>
      <c r="M171" s="23"/>
      <c r="N171" s="23"/>
    </row>
    <row r="172" spans="2:14" ht="13.8" hidden="1" x14ac:dyDescent="0.3">
      <c r="F172" s="23"/>
      <c r="G172" s="23"/>
      <c r="H172" s="23"/>
      <c r="L172" s="23"/>
      <c r="M172" s="23"/>
      <c r="N172" s="23"/>
    </row>
    <row r="173" spans="2:14" ht="13.8" hidden="1" x14ac:dyDescent="0.3">
      <c r="F173" s="23"/>
      <c r="G173" s="23"/>
      <c r="H173" s="23"/>
      <c r="L173" s="23"/>
      <c r="M173" s="23"/>
      <c r="N173" s="23"/>
    </row>
    <row r="174" spans="2:14" ht="13.8" hidden="1" x14ac:dyDescent="0.3"/>
    <row r="175" spans="2:14" ht="13.8" x14ac:dyDescent="0.3">
      <c r="B175" s="4" t="s">
        <v>37</v>
      </c>
      <c r="F175" s="17"/>
      <c r="G175" s="18"/>
      <c r="H175" s="18"/>
      <c r="I175" s="17"/>
      <c r="J175" s="17"/>
      <c r="K175" s="18"/>
      <c r="L175" s="18"/>
      <c r="M175" s="18"/>
    </row>
    <row r="176" spans="2:14" ht="13.8" x14ac:dyDescent="0.3">
      <c r="B176" s="98" t="s">
        <v>135</v>
      </c>
      <c r="C176" s="99"/>
      <c r="D176" s="99"/>
      <c r="E176" s="99"/>
      <c r="F176" s="99"/>
      <c r="G176" s="99"/>
      <c r="H176" s="99"/>
      <c r="I176" s="99"/>
      <c r="J176" s="99"/>
      <c r="K176" s="99"/>
      <c r="L176" s="99"/>
      <c r="M176" s="99"/>
    </row>
    <row r="177" spans="2:13" ht="13.8" x14ac:dyDescent="0.3">
      <c r="B177" s="99"/>
      <c r="C177" s="99"/>
      <c r="D177" s="99"/>
      <c r="E177" s="99"/>
      <c r="F177" s="99"/>
      <c r="G177" s="99"/>
      <c r="H177" s="99"/>
      <c r="I177" s="99"/>
      <c r="J177" s="99"/>
      <c r="K177" s="99"/>
      <c r="L177" s="99"/>
      <c r="M177" s="99"/>
    </row>
    <row r="178" spans="2:13" ht="13.8" x14ac:dyDescent="0.3">
      <c r="B178" s="99"/>
      <c r="C178" s="99"/>
      <c r="D178" s="99"/>
      <c r="E178" s="99"/>
      <c r="F178" s="99"/>
      <c r="G178" s="99"/>
      <c r="H178" s="99"/>
      <c r="I178" s="99"/>
      <c r="J178" s="99"/>
      <c r="K178" s="99"/>
      <c r="L178" s="99"/>
      <c r="M178" s="99"/>
    </row>
    <row r="179" spans="2:13" ht="13.8" hidden="1" x14ac:dyDescent="0.3">
      <c r="B179" s="99"/>
      <c r="C179" s="99"/>
      <c r="D179" s="99"/>
      <c r="E179" s="99"/>
      <c r="F179" s="99"/>
      <c r="G179" s="99"/>
      <c r="H179" s="99"/>
      <c r="I179" s="99"/>
      <c r="J179" s="99"/>
      <c r="K179" s="99"/>
      <c r="L179" s="99"/>
      <c r="M179" s="99"/>
    </row>
    <row r="180" spans="2:13" ht="13.8" hidden="1" x14ac:dyDescent="0.3">
      <c r="B180" s="99"/>
      <c r="C180" s="99"/>
      <c r="D180" s="99"/>
      <c r="E180" s="99"/>
      <c r="F180" s="99"/>
      <c r="G180" s="99"/>
      <c r="H180" s="99"/>
      <c r="I180" s="99"/>
      <c r="J180" s="99"/>
      <c r="K180" s="99"/>
      <c r="L180" s="99"/>
      <c r="M180" s="99"/>
    </row>
    <row r="181" spans="2:13" ht="13.8" hidden="1" x14ac:dyDescent="0.3">
      <c r="B181" s="19"/>
      <c r="C181" s="19"/>
      <c r="D181" s="19"/>
      <c r="E181" s="19"/>
      <c r="F181" s="19"/>
      <c r="G181" s="19"/>
      <c r="H181" s="19"/>
      <c r="I181" s="19"/>
      <c r="J181" s="19"/>
      <c r="K181" s="19"/>
      <c r="L181" s="19"/>
      <c r="M181" s="19"/>
    </row>
    <row r="182" spans="2:13" ht="13.8" hidden="1" x14ac:dyDescent="0.3">
      <c r="B182" s="19"/>
      <c r="C182" s="19"/>
      <c r="D182" s="19"/>
      <c r="E182" s="19"/>
      <c r="F182" s="19"/>
      <c r="G182" s="19"/>
      <c r="H182" s="19"/>
      <c r="I182" s="19"/>
      <c r="J182" s="19"/>
      <c r="K182" s="19"/>
      <c r="L182" s="19"/>
      <c r="M182" s="19"/>
    </row>
    <row r="183" spans="2:13" ht="13.8" hidden="1" x14ac:dyDescent="0.3">
      <c r="B183" s="19"/>
      <c r="C183" s="19"/>
      <c r="D183" s="19"/>
      <c r="E183" s="19"/>
      <c r="F183" s="19"/>
      <c r="G183" s="19"/>
      <c r="H183" s="19"/>
      <c r="I183" s="19"/>
      <c r="J183" s="19"/>
      <c r="K183" s="19"/>
      <c r="L183" s="19"/>
      <c r="M183" s="19"/>
    </row>
    <row r="184" spans="2:13" ht="13.8" hidden="1" x14ac:dyDescent="0.3">
      <c r="B184" s="19"/>
      <c r="C184" s="19"/>
      <c r="D184" s="19"/>
      <c r="E184" s="19"/>
      <c r="F184" s="19"/>
      <c r="G184" s="19"/>
      <c r="H184" s="19"/>
      <c r="I184" s="19"/>
      <c r="J184" s="19"/>
      <c r="K184" s="19"/>
      <c r="L184" s="19"/>
      <c r="M184" s="19"/>
    </row>
    <row r="185" spans="2:13" ht="13.8" hidden="1" x14ac:dyDescent="0.3">
      <c r="B185" s="19"/>
      <c r="C185" s="19"/>
      <c r="D185" s="19"/>
      <c r="E185" s="19"/>
      <c r="F185" s="19"/>
      <c r="G185" s="19"/>
      <c r="H185" s="19"/>
      <c r="I185" s="19"/>
      <c r="J185" s="19"/>
      <c r="K185" s="19"/>
      <c r="L185" s="19"/>
      <c r="M185" s="19"/>
    </row>
    <row r="186" spans="2:13" ht="13.8" hidden="1" x14ac:dyDescent="0.3">
      <c r="B186" s="19"/>
      <c r="C186" s="19"/>
      <c r="D186" s="19"/>
      <c r="E186" s="19"/>
      <c r="F186" s="19"/>
      <c r="G186" s="19"/>
      <c r="H186" s="19"/>
      <c r="I186" s="19"/>
      <c r="J186" s="19"/>
      <c r="K186" s="19"/>
      <c r="L186" s="19"/>
      <c r="M186" s="19"/>
    </row>
    <row r="187" spans="2:13" ht="13.8" hidden="1" x14ac:dyDescent="0.3">
      <c r="B187" s="19"/>
      <c r="C187" s="19"/>
      <c r="D187" s="19"/>
      <c r="E187" s="19"/>
      <c r="F187" s="19"/>
      <c r="G187" s="19"/>
      <c r="H187" s="19"/>
      <c r="I187" s="19"/>
      <c r="J187" s="19"/>
      <c r="K187" s="19"/>
      <c r="L187" s="19"/>
      <c r="M187" s="19"/>
    </row>
    <row r="188" spans="2:13" ht="13.8" hidden="1" x14ac:dyDescent="0.3">
      <c r="B188" s="19"/>
      <c r="C188" s="19"/>
      <c r="D188" s="19"/>
      <c r="E188" s="19"/>
      <c r="F188" s="19"/>
      <c r="G188" s="19"/>
      <c r="H188" s="19"/>
      <c r="I188" s="19"/>
      <c r="J188" s="19"/>
      <c r="K188" s="19"/>
      <c r="L188" s="19"/>
      <c r="M188" s="19"/>
    </row>
    <row r="189" spans="2:13" ht="13.8" hidden="1" x14ac:dyDescent="0.3">
      <c r="B189" s="19"/>
      <c r="C189" s="19"/>
      <c r="D189" s="19"/>
      <c r="E189" s="19"/>
      <c r="F189" s="19"/>
      <c r="G189" s="19"/>
      <c r="H189" s="19"/>
      <c r="I189" s="19"/>
      <c r="J189" s="19"/>
      <c r="K189" s="19"/>
      <c r="L189" s="19"/>
      <c r="M189" s="19"/>
    </row>
    <row r="190" spans="2:13" ht="13.8" hidden="1" x14ac:dyDescent="0.3">
      <c r="B190" s="19"/>
      <c r="C190" s="19"/>
      <c r="D190" s="19"/>
      <c r="E190" s="19"/>
      <c r="F190" s="19"/>
      <c r="G190" s="19"/>
      <c r="H190" s="19"/>
      <c r="I190" s="19"/>
      <c r="J190" s="19"/>
      <c r="K190" s="19"/>
      <c r="L190" s="19"/>
      <c r="M190" s="19"/>
    </row>
    <row r="191" spans="2:13" ht="13.8" hidden="1" x14ac:dyDescent="0.3">
      <c r="B191" s="19"/>
      <c r="C191" s="19"/>
      <c r="D191" s="19"/>
      <c r="E191" s="19"/>
      <c r="F191" s="19"/>
      <c r="G191" s="19"/>
      <c r="H191" s="19"/>
      <c r="I191" s="19"/>
      <c r="J191" s="19"/>
      <c r="K191" s="19"/>
      <c r="L191" s="19"/>
      <c r="M191" s="19"/>
    </row>
    <row r="192" spans="2:13" ht="13.8" hidden="1" x14ac:dyDescent="0.3">
      <c r="B192" s="19"/>
      <c r="C192" s="19"/>
      <c r="D192" s="19"/>
      <c r="E192" s="19"/>
      <c r="F192" s="19"/>
      <c r="G192" s="19"/>
      <c r="H192" s="19"/>
      <c r="I192" s="19"/>
      <c r="J192" s="19"/>
      <c r="K192" s="19"/>
      <c r="L192" s="19"/>
      <c r="M192" s="19"/>
    </row>
    <row r="193" spans="2:13" ht="13.8" hidden="1" x14ac:dyDescent="0.3">
      <c r="B193" s="19"/>
      <c r="C193" s="19"/>
      <c r="D193" s="19"/>
      <c r="E193" s="19"/>
      <c r="F193" s="19"/>
      <c r="G193" s="19"/>
      <c r="H193" s="19"/>
      <c r="I193" s="19"/>
      <c r="J193" s="19"/>
      <c r="K193" s="19"/>
      <c r="L193" s="19"/>
      <c r="M193" s="19"/>
    </row>
    <row r="194" spans="2:13" ht="13.8" hidden="1" x14ac:dyDescent="0.3">
      <c r="B194" s="19"/>
      <c r="C194" s="19"/>
      <c r="D194" s="19"/>
      <c r="E194" s="19"/>
      <c r="F194" s="19"/>
      <c r="G194" s="19"/>
      <c r="H194" s="19"/>
      <c r="I194" s="19"/>
      <c r="J194" s="19"/>
      <c r="K194" s="19"/>
      <c r="L194" s="19"/>
      <c r="M194" s="19"/>
    </row>
    <row r="195" spans="2:13" ht="13.8" hidden="1" x14ac:dyDescent="0.3">
      <c r="B195" s="19"/>
      <c r="C195" s="19"/>
      <c r="D195" s="19"/>
      <c r="E195" s="19"/>
      <c r="F195" s="19"/>
      <c r="G195" s="19"/>
      <c r="H195" s="19"/>
      <c r="I195" s="19"/>
      <c r="J195" s="19"/>
      <c r="K195" s="19"/>
      <c r="L195" s="19"/>
      <c r="M195" s="19"/>
    </row>
    <row r="196" spans="2:13" ht="13.8" hidden="1" x14ac:dyDescent="0.3">
      <c r="B196" s="19"/>
      <c r="C196" s="19"/>
      <c r="D196" s="19"/>
      <c r="E196" s="19"/>
      <c r="F196" s="19"/>
      <c r="G196" s="19"/>
      <c r="H196" s="19"/>
      <c r="I196" s="19"/>
      <c r="J196" s="19"/>
      <c r="K196" s="19"/>
      <c r="L196" s="19"/>
      <c r="M196" s="19"/>
    </row>
    <row r="197" spans="2:13" ht="13.8" hidden="1" x14ac:dyDescent="0.3"/>
    <row r="198" spans="2:13" ht="13.8" hidden="1" x14ac:dyDescent="0.3"/>
    <row r="199" spans="2:13" ht="13.8" hidden="1" x14ac:dyDescent="0.3"/>
    <row r="200" spans="2:13" ht="13.8" hidden="1" x14ac:dyDescent="0.3"/>
    <row r="201" spans="2:13" ht="13.8" hidden="1" x14ac:dyDescent="0.3"/>
    <row r="202" spans="2:13" ht="13.8" hidden="1" x14ac:dyDescent="0.3"/>
    <row r="203" spans="2:13" ht="13.8" hidden="1" x14ac:dyDescent="0.3"/>
    <row r="204" spans="2:13" ht="13.8" hidden="1" x14ac:dyDescent="0.3"/>
    <row r="205" spans="2:13" ht="13.8" hidden="1" x14ac:dyDescent="0.3"/>
    <row r="206" spans="2:13" ht="13.8" hidden="1" x14ac:dyDescent="0.3"/>
    <row r="207" spans="2:13" ht="13.8" hidden="1" x14ac:dyDescent="0.3"/>
    <row r="208" spans="2:13" ht="13.8" hidden="1" x14ac:dyDescent="0.3"/>
    <row r="209" spans="3:20" ht="13.8" hidden="1" x14ac:dyDescent="0.3"/>
    <row r="210" spans="3:20" ht="13.8" hidden="1" x14ac:dyDescent="0.3"/>
    <row r="211" spans="3:20" ht="13.8" hidden="1" x14ac:dyDescent="0.3"/>
    <row r="212" spans="3:20" ht="13.8" hidden="1" x14ac:dyDescent="0.3"/>
    <row r="213" spans="3:20" ht="13.8" hidden="1" x14ac:dyDescent="0.3"/>
    <row r="214" spans="3:20" ht="13.8" hidden="1" x14ac:dyDescent="0.3"/>
    <row r="215" spans="3:20" ht="13.8" hidden="1" x14ac:dyDescent="0.3"/>
    <row r="216" spans="3:20" ht="13.8" hidden="1" x14ac:dyDescent="0.3"/>
    <row r="217" spans="3:20" ht="13.8" hidden="1" x14ac:dyDescent="0.3"/>
    <row r="218" spans="3:20" ht="13.8" hidden="1" x14ac:dyDescent="0.3"/>
    <row r="219" spans="3:20" ht="13.8" hidden="1" x14ac:dyDescent="0.3"/>
    <row r="220" spans="3:20" ht="13.8" hidden="1" x14ac:dyDescent="0.3"/>
    <row r="221" spans="3:20" ht="13.8" hidden="1" x14ac:dyDescent="0.3">
      <c r="C221" s="20"/>
      <c r="D221" s="20"/>
      <c r="E221" s="20"/>
      <c r="F221" s="20"/>
      <c r="G221" s="20"/>
      <c r="H221" s="20"/>
      <c r="I221" s="20"/>
      <c r="J221" s="20"/>
      <c r="K221" s="20"/>
      <c r="L221" s="20"/>
      <c r="M221" s="20"/>
      <c r="N221" s="20"/>
      <c r="O221" s="20"/>
      <c r="P221" s="20"/>
      <c r="Q221" s="20"/>
      <c r="R221" s="20"/>
      <c r="S221" s="20"/>
      <c r="T221" s="20"/>
    </row>
    <row r="222" spans="3:20" ht="18" hidden="1" x14ac:dyDescent="0.35">
      <c r="C222" s="90"/>
      <c r="D222" s="90"/>
      <c r="E222" s="90"/>
      <c r="F222" s="90"/>
      <c r="G222" s="90"/>
      <c r="H222" s="90"/>
      <c r="I222" s="90"/>
      <c r="J222" s="90"/>
      <c r="K222" s="90"/>
      <c r="L222" s="90"/>
      <c r="M222" s="90"/>
      <c r="N222" s="90"/>
      <c r="O222" s="21"/>
      <c r="P222" s="21"/>
      <c r="Q222" s="21"/>
      <c r="R222" s="21"/>
      <c r="S222" s="21"/>
      <c r="T222" s="21"/>
    </row>
    <row r="223" spans="3:20" ht="13.8" hidden="1" x14ac:dyDescent="0.3">
      <c r="O223" s="18"/>
      <c r="P223" s="18"/>
      <c r="Q223" s="18"/>
      <c r="R223" s="18"/>
      <c r="S223" s="18"/>
      <c r="T223" s="18"/>
    </row>
    <row r="224" spans="3:20" ht="13.8" hidden="1" x14ac:dyDescent="0.3">
      <c r="O224" s="19"/>
      <c r="P224" s="19"/>
      <c r="Q224" s="19"/>
      <c r="R224" s="19"/>
      <c r="S224" s="19"/>
      <c r="T224" s="19"/>
    </row>
    <row r="225" spans="15:20" ht="13.8" hidden="1" x14ac:dyDescent="0.3">
      <c r="O225" s="19"/>
      <c r="P225" s="19"/>
      <c r="Q225" s="19"/>
      <c r="R225" s="19"/>
      <c r="S225" s="19"/>
      <c r="T225" s="19"/>
    </row>
    <row r="226" spans="15:20" ht="13.8" hidden="1" x14ac:dyDescent="0.3">
      <c r="O226" s="19"/>
      <c r="P226" s="19"/>
      <c r="Q226" s="19"/>
      <c r="R226" s="19"/>
      <c r="S226" s="19"/>
      <c r="T226" s="19"/>
    </row>
    <row r="227" spans="15:20" ht="13.8" hidden="1" x14ac:dyDescent="0.3">
      <c r="O227" s="19"/>
      <c r="P227" s="19"/>
      <c r="Q227" s="19"/>
      <c r="R227" s="19"/>
      <c r="S227" s="19"/>
      <c r="T227" s="19"/>
    </row>
    <row r="228" spans="15:20" ht="13.8" hidden="1" x14ac:dyDescent="0.3">
      <c r="O228" s="19"/>
      <c r="P228" s="19"/>
      <c r="Q228" s="19"/>
      <c r="R228" s="19"/>
      <c r="S228" s="19"/>
      <c r="T228" s="19"/>
    </row>
    <row r="229" spans="15:20" ht="13.8" hidden="1" x14ac:dyDescent="0.3">
      <c r="O229" s="19"/>
      <c r="P229" s="19"/>
      <c r="Q229" s="19"/>
      <c r="R229" s="19"/>
      <c r="S229" s="19"/>
      <c r="T229" s="19"/>
    </row>
    <row r="230" spans="15:20" ht="13.8" hidden="1" x14ac:dyDescent="0.3">
      <c r="O230" s="19"/>
      <c r="P230" s="19"/>
      <c r="Q230" s="19"/>
      <c r="R230" s="19"/>
      <c r="S230" s="19"/>
      <c r="T230" s="19"/>
    </row>
    <row r="231" spans="15:20" ht="13.8" hidden="1" x14ac:dyDescent="0.3">
      <c r="O231" s="19"/>
      <c r="P231" s="19"/>
      <c r="Q231" s="19"/>
      <c r="R231" s="19"/>
      <c r="S231" s="19"/>
      <c r="T231" s="19"/>
    </row>
    <row r="232" spans="15:20" ht="13.8" hidden="1" x14ac:dyDescent="0.3">
      <c r="O232" s="19"/>
      <c r="P232" s="19"/>
      <c r="Q232" s="19"/>
      <c r="R232" s="19"/>
      <c r="S232" s="19"/>
      <c r="T232" s="19"/>
    </row>
    <row r="233" spans="15:20" ht="13.8" hidden="1" x14ac:dyDescent="0.3">
      <c r="O233" s="19"/>
      <c r="P233" s="19"/>
      <c r="Q233" s="19"/>
      <c r="R233" s="19"/>
      <c r="S233" s="19"/>
      <c r="T233" s="19"/>
    </row>
    <row r="234" spans="15:20" ht="13.8" hidden="1" x14ac:dyDescent="0.3">
      <c r="O234" s="19"/>
      <c r="P234" s="19"/>
      <c r="Q234" s="19"/>
      <c r="R234" s="19"/>
      <c r="S234" s="19"/>
      <c r="T234" s="19"/>
    </row>
    <row r="235" spans="15:20" ht="13.8" hidden="1" x14ac:dyDescent="0.3">
      <c r="O235" s="19"/>
      <c r="P235" s="19"/>
      <c r="Q235" s="19"/>
      <c r="R235" s="19"/>
      <c r="S235" s="19"/>
      <c r="T235" s="19"/>
    </row>
    <row r="236" spans="15:20" ht="13.8" hidden="1" x14ac:dyDescent="0.3">
      <c r="O236" s="19"/>
      <c r="P236" s="19"/>
      <c r="Q236" s="19"/>
      <c r="R236" s="19"/>
      <c r="S236" s="19"/>
      <c r="T236" s="19"/>
    </row>
    <row r="237" spans="15:20" ht="13.8" hidden="1" x14ac:dyDescent="0.3">
      <c r="O237" s="19"/>
      <c r="P237" s="19"/>
      <c r="Q237" s="19"/>
      <c r="R237" s="19"/>
      <c r="S237" s="19"/>
      <c r="T237" s="19"/>
    </row>
    <row r="238" spans="15:20" ht="13.8" hidden="1" x14ac:dyDescent="0.3">
      <c r="O238" s="19"/>
      <c r="P238" s="19"/>
      <c r="Q238" s="19"/>
      <c r="R238" s="19"/>
      <c r="S238" s="19"/>
      <c r="T238" s="19"/>
    </row>
    <row r="239" spans="15:20" ht="13.8" hidden="1" x14ac:dyDescent="0.3">
      <c r="O239" s="19"/>
      <c r="P239" s="19"/>
      <c r="Q239" s="19"/>
      <c r="R239" s="19"/>
      <c r="S239" s="19"/>
      <c r="T239" s="19"/>
    </row>
    <row r="240" spans="15:20" ht="13.8" hidden="1" x14ac:dyDescent="0.3">
      <c r="O240" s="19"/>
      <c r="P240" s="19"/>
      <c r="Q240" s="19"/>
      <c r="R240" s="19"/>
      <c r="S240" s="19"/>
      <c r="T240" s="19"/>
    </row>
    <row r="241" spans="3:22" ht="13.8" hidden="1" x14ac:dyDescent="0.3">
      <c r="O241" s="19"/>
      <c r="P241" s="19"/>
      <c r="Q241" s="19"/>
      <c r="R241" s="19"/>
      <c r="S241" s="19"/>
      <c r="T241" s="19"/>
    </row>
    <row r="242" spans="3:22" ht="13.8" hidden="1" x14ac:dyDescent="0.3">
      <c r="O242" s="19"/>
      <c r="P242" s="19"/>
      <c r="Q242" s="19"/>
      <c r="R242" s="19"/>
      <c r="S242" s="19"/>
      <c r="T242" s="19"/>
    </row>
    <row r="243" spans="3:22" ht="13.8" hidden="1" x14ac:dyDescent="0.3">
      <c r="O243" s="19"/>
      <c r="P243" s="19"/>
      <c r="Q243" s="19"/>
      <c r="R243" s="19"/>
      <c r="S243" s="19"/>
      <c r="T243" s="19"/>
    </row>
    <row r="244" spans="3:22" ht="13.8" hidden="1" x14ac:dyDescent="0.3">
      <c r="O244" s="19"/>
      <c r="P244" s="19"/>
      <c r="Q244" s="19"/>
      <c r="R244" s="19"/>
      <c r="S244" s="19"/>
      <c r="T244" s="19"/>
    </row>
    <row r="245" spans="3:22" ht="11.25" hidden="1" customHeight="1" x14ac:dyDescent="0.3">
      <c r="O245" s="19"/>
      <c r="P245" s="19"/>
      <c r="Q245" s="19"/>
      <c r="R245" s="19"/>
      <c r="S245" s="19"/>
      <c r="T245" s="19"/>
    </row>
    <row r="246" spans="3:22" ht="11.25" hidden="1" customHeight="1" x14ac:dyDescent="0.3">
      <c r="O246" s="19"/>
      <c r="P246" s="19"/>
      <c r="Q246" s="19"/>
      <c r="R246" s="19"/>
      <c r="S246" s="19"/>
      <c r="T246" s="19"/>
    </row>
    <row r="247" spans="3:22" ht="11.25" hidden="1" customHeight="1" x14ac:dyDescent="0.3">
      <c r="O247" s="19"/>
      <c r="P247" s="19"/>
      <c r="Q247" s="19"/>
      <c r="R247" s="19"/>
      <c r="S247" s="19"/>
      <c r="T247" s="19"/>
    </row>
    <row r="248" spans="3:22" ht="13.8" hidden="1" x14ac:dyDescent="0.3">
      <c r="O248" s="19"/>
      <c r="P248" s="19"/>
      <c r="Q248" s="19"/>
      <c r="R248" s="19"/>
      <c r="S248" s="19"/>
      <c r="T248" s="19"/>
    </row>
    <row r="249" spans="3:22" ht="13.8" hidden="1" x14ac:dyDescent="0.3">
      <c r="O249" s="19"/>
      <c r="P249" s="19"/>
      <c r="Q249" s="19"/>
      <c r="R249" s="19"/>
      <c r="S249" s="19"/>
      <c r="T249" s="19"/>
    </row>
    <row r="250" spans="3:22" ht="31.2" hidden="1" x14ac:dyDescent="0.25">
      <c r="C250" s="2"/>
      <c r="D250" s="2"/>
      <c r="E250" s="2"/>
      <c r="F250" s="2"/>
      <c r="G250" s="2"/>
      <c r="H250" s="2"/>
      <c r="I250" s="2"/>
      <c r="J250" s="2"/>
      <c r="K250" s="2"/>
      <c r="L250" s="2"/>
      <c r="M250" s="2"/>
      <c r="N250" s="2"/>
      <c r="O250" s="2"/>
      <c r="P250" s="2"/>
      <c r="Q250" s="2"/>
      <c r="R250" s="2"/>
      <c r="S250" s="2"/>
      <c r="T250" s="2"/>
      <c r="V250" s="22"/>
    </row>
    <row r="251" spans="3:22" ht="13.8" hidden="1" x14ac:dyDescent="0.25">
      <c r="C251" s="2"/>
      <c r="D251" s="2"/>
      <c r="E251" s="2"/>
      <c r="F251" s="2"/>
      <c r="G251" s="2"/>
      <c r="H251" s="2"/>
      <c r="I251" s="2"/>
      <c r="J251" s="2"/>
      <c r="K251" s="2"/>
      <c r="L251" s="2"/>
      <c r="M251" s="2"/>
      <c r="N251" s="2"/>
      <c r="O251" s="2"/>
      <c r="P251" s="2"/>
      <c r="Q251" s="2"/>
      <c r="R251" s="2"/>
      <c r="S251" s="2"/>
      <c r="T251" s="2"/>
    </row>
    <row r="252" spans="3:22" ht="13.8" hidden="1" x14ac:dyDescent="0.25">
      <c r="C252" s="2"/>
      <c r="D252" s="2"/>
      <c r="E252" s="2"/>
      <c r="F252" s="2"/>
      <c r="G252" s="2"/>
      <c r="H252" s="2"/>
      <c r="I252" s="2"/>
      <c r="J252" s="2"/>
      <c r="K252" s="2"/>
      <c r="L252" s="2"/>
      <c r="M252" s="2"/>
      <c r="N252" s="2"/>
      <c r="O252" s="2"/>
      <c r="P252" s="2"/>
      <c r="Q252" s="2"/>
      <c r="R252" s="2"/>
      <c r="S252" s="2"/>
      <c r="T252" s="2"/>
    </row>
    <row r="253" spans="3:22" ht="13.8" hidden="1" x14ac:dyDescent="0.25">
      <c r="C253" s="2"/>
      <c r="D253" s="2"/>
      <c r="E253" s="2"/>
      <c r="F253" s="2"/>
      <c r="G253" s="2"/>
      <c r="H253" s="2"/>
      <c r="I253" s="2"/>
      <c r="J253" s="2"/>
      <c r="K253" s="2"/>
      <c r="L253" s="2"/>
      <c r="M253" s="2"/>
      <c r="N253" s="2"/>
      <c r="O253" s="2"/>
      <c r="P253" s="2"/>
      <c r="Q253" s="2"/>
      <c r="R253" s="2"/>
      <c r="S253" s="2"/>
      <c r="T253" s="2"/>
    </row>
    <row r="254" spans="3:22" ht="13.8" hidden="1" x14ac:dyDescent="0.3"/>
    <row r="255" spans="3:22" ht="13.8" hidden="1" x14ac:dyDescent="0.3"/>
    <row r="256" spans="3:22" ht="13.8" hidden="1" x14ac:dyDescent="0.3"/>
    <row r="257" ht="13.8" hidden="1" x14ac:dyDescent="0.3"/>
    <row r="258" ht="13.8" hidden="1" x14ac:dyDescent="0.3"/>
    <row r="259" ht="13.8" hidden="1" x14ac:dyDescent="0.3"/>
    <row r="260" ht="13.8" hidden="1" x14ac:dyDescent="0.3"/>
    <row r="261" ht="13.8" hidden="1" x14ac:dyDescent="0.3"/>
    <row r="262" ht="13.8" hidden="1" x14ac:dyDescent="0.3"/>
    <row r="263" ht="13.8" hidden="1" x14ac:dyDescent="0.3"/>
    <row r="264" ht="13.8" hidden="1" x14ac:dyDescent="0.3"/>
    <row r="265" ht="13.8" hidden="1" x14ac:dyDescent="0.3"/>
    <row r="266" ht="13.8" hidden="1" x14ac:dyDescent="0.3"/>
    <row r="267" ht="13.8" hidden="1" x14ac:dyDescent="0.3"/>
    <row r="268" ht="13.8" hidden="1" x14ac:dyDescent="0.3"/>
    <row r="269" ht="13.8" hidden="1" x14ac:dyDescent="0.3"/>
    <row r="270" ht="13.8" hidden="1" x14ac:dyDescent="0.3"/>
    <row r="271" ht="12.75" hidden="1" customHeight="1" x14ac:dyDescent="0.3"/>
    <row r="272" ht="12.75" hidden="1" customHeight="1" x14ac:dyDescent="0.3"/>
    <row r="273" spans="3:5" ht="12.75" hidden="1" customHeight="1" x14ac:dyDescent="0.3"/>
    <row r="274" spans="3:5" ht="12.75" hidden="1" customHeight="1" x14ac:dyDescent="0.3">
      <c r="C274" s="2">
        <v>1990</v>
      </c>
      <c r="D274" s="2"/>
      <c r="E274" s="2"/>
    </row>
    <row r="275" spans="3:5" ht="12.75" hidden="1" customHeight="1" x14ac:dyDescent="0.3">
      <c r="C275" s="2">
        <f t="shared" ref="C275:C306" si="0">+C274+1</f>
        <v>1991</v>
      </c>
      <c r="D275" s="2"/>
      <c r="E275" s="2"/>
    </row>
    <row r="276" spans="3:5" ht="12.75" hidden="1" customHeight="1" x14ac:dyDescent="0.3">
      <c r="C276" s="2">
        <f t="shared" si="0"/>
        <v>1992</v>
      </c>
      <c r="D276" s="2"/>
      <c r="E276" s="2"/>
    </row>
    <row r="277" spans="3:5" ht="12.75" hidden="1" customHeight="1" x14ac:dyDescent="0.3">
      <c r="C277" s="2">
        <f t="shared" si="0"/>
        <v>1993</v>
      </c>
      <c r="D277" s="2"/>
      <c r="E277" s="2"/>
    </row>
    <row r="278" spans="3:5" ht="12.75" hidden="1" customHeight="1" x14ac:dyDescent="0.3">
      <c r="C278" s="2">
        <f t="shared" si="0"/>
        <v>1994</v>
      </c>
      <c r="D278" s="2"/>
      <c r="E278" s="2"/>
    </row>
    <row r="279" spans="3:5" ht="12.75" hidden="1" customHeight="1" x14ac:dyDescent="0.3">
      <c r="C279" s="2">
        <f t="shared" si="0"/>
        <v>1995</v>
      </c>
      <c r="D279" s="2"/>
      <c r="E279" s="2"/>
    </row>
    <row r="280" spans="3:5" ht="12.75" hidden="1" customHeight="1" x14ac:dyDescent="0.3">
      <c r="C280" s="2">
        <f t="shared" si="0"/>
        <v>1996</v>
      </c>
      <c r="D280" s="2"/>
      <c r="E280" s="2"/>
    </row>
    <row r="281" spans="3:5" ht="12.75" hidden="1" customHeight="1" x14ac:dyDescent="0.3">
      <c r="C281" s="2">
        <f t="shared" si="0"/>
        <v>1997</v>
      </c>
      <c r="D281" s="2"/>
      <c r="E281" s="2"/>
    </row>
    <row r="282" spans="3:5" ht="12.75" hidden="1" customHeight="1" x14ac:dyDescent="0.3">
      <c r="C282" s="2">
        <f t="shared" si="0"/>
        <v>1998</v>
      </c>
      <c r="D282" s="2"/>
      <c r="E282" s="2"/>
    </row>
    <row r="283" spans="3:5" ht="12.75" hidden="1" customHeight="1" x14ac:dyDescent="0.3">
      <c r="C283" s="2">
        <f t="shared" si="0"/>
        <v>1999</v>
      </c>
      <c r="D283" s="2"/>
      <c r="E283" s="2"/>
    </row>
    <row r="284" spans="3:5" ht="12.75" hidden="1" customHeight="1" x14ac:dyDescent="0.3">
      <c r="C284" s="2">
        <f t="shared" si="0"/>
        <v>2000</v>
      </c>
      <c r="D284" s="2"/>
      <c r="E284" s="2"/>
    </row>
    <row r="285" spans="3:5" ht="12.75" hidden="1" customHeight="1" x14ac:dyDescent="0.3">
      <c r="C285" s="2">
        <f t="shared" si="0"/>
        <v>2001</v>
      </c>
      <c r="D285" s="2"/>
      <c r="E285" s="2"/>
    </row>
    <row r="286" spans="3:5" ht="12.75" hidden="1" customHeight="1" x14ac:dyDescent="0.3">
      <c r="C286" s="2">
        <f t="shared" si="0"/>
        <v>2002</v>
      </c>
      <c r="D286" s="2"/>
      <c r="E286" s="2"/>
    </row>
    <row r="287" spans="3:5" ht="12.75" hidden="1" customHeight="1" x14ac:dyDescent="0.3">
      <c r="C287" s="2">
        <f t="shared" si="0"/>
        <v>2003</v>
      </c>
      <c r="D287" s="2"/>
      <c r="E287" s="2"/>
    </row>
    <row r="288" spans="3:5" ht="12.75" hidden="1" customHeight="1" x14ac:dyDescent="0.3">
      <c r="C288" s="2">
        <f t="shared" si="0"/>
        <v>2004</v>
      </c>
      <c r="D288" s="2"/>
      <c r="E288" s="2"/>
    </row>
    <row r="289" spans="3:5" ht="12.75" hidden="1" customHeight="1" x14ac:dyDescent="0.3">
      <c r="C289" s="2">
        <f t="shared" si="0"/>
        <v>2005</v>
      </c>
      <c r="D289" s="2"/>
      <c r="E289" s="2"/>
    </row>
    <row r="290" spans="3:5" ht="12.75" hidden="1" customHeight="1" x14ac:dyDescent="0.3">
      <c r="C290" s="2">
        <f t="shared" si="0"/>
        <v>2006</v>
      </c>
      <c r="D290" s="2"/>
      <c r="E290" s="2"/>
    </row>
    <row r="291" spans="3:5" ht="12.75" hidden="1" customHeight="1" x14ac:dyDescent="0.3">
      <c r="C291" s="2">
        <f t="shared" si="0"/>
        <v>2007</v>
      </c>
      <c r="D291" s="2"/>
      <c r="E291" s="2"/>
    </row>
    <row r="292" spans="3:5" ht="12.75" hidden="1" customHeight="1" x14ac:dyDescent="0.3">
      <c r="C292" s="2">
        <f t="shared" si="0"/>
        <v>2008</v>
      </c>
      <c r="D292" s="2"/>
      <c r="E292" s="2"/>
    </row>
    <row r="293" spans="3:5" ht="12.75" hidden="1" customHeight="1" x14ac:dyDescent="0.3">
      <c r="C293" s="2">
        <f t="shared" si="0"/>
        <v>2009</v>
      </c>
      <c r="D293" s="2"/>
      <c r="E293" s="2"/>
    </row>
    <row r="294" spans="3:5" ht="12.75" hidden="1" customHeight="1" x14ac:dyDescent="0.3">
      <c r="C294" s="2">
        <f t="shared" si="0"/>
        <v>2010</v>
      </c>
      <c r="D294" s="2"/>
      <c r="E294" s="2"/>
    </row>
    <row r="295" spans="3:5" ht="12.75" hidden="1" customHeight="1" x14ac:dyDescent="0.3">
      <c r="C295" s="2">
        <f t="shared" si="0"/>
        <v>2011</v>
      </c>
      <c r="D295" s="2"/>
      <c r="E295" s="2"/>
    </row>
    <row r="296" spans="3:5" ht="12.75" hidden="1" customHeight="1" x14ac:dyDescent="0.3">
      <c r="C296" s="2">
        <f t="shared" si="0"/>
        <v>2012</v>
      </c>
      <c r="D296" s="2"/>
      <c r="E296" s="2"/>
    </row>
    <row r="297" spans="3:5" ht="12.75" hidden="1" customHeight="1" x14ac:dyDescent="0.3">
      <c r="C297" s="2">
        <f t="shared" si="0"/>
        <v>2013</v>
      </c>
      <c r="D297" s="2"/>
      <c r="E297" s="2"/>
    </row>
    <row r="298" spans="3:5" ht="12.75" hidden="1" customHeight="1" x14ac:dyDescent="0.3">
      <c r="C298" s="2">
        <f t="shared" si="0"/>
        <v>2014</v>
      </c>
      <c r="D298" s="2"/>
      <c r="E298" s="2"/>
    </row>
    <row r="299" spans="3:5" ht="12.75" hidden="1" customHeight="1" x14ac:dyDescent="0.3">
      <c r="C299" s="2">
        <f t="shared" si="0"/>
        <v>2015</v>
      </c>
      <c r="D299" s="2"/>
      <c r="E299" s="2"/>
    </row>
    <row r="300" spans="3:5" ht="12.75" hidden="1" customHeight="1" x14ac:dyDescent="0.3">
      <c r="C300" s="2">
        <f t="shared" si="0"/>
        <v>2016</v>
      </c>
      <c r="D300" s="2"/>
      <c r="E300" s="2"/>
    </row>
    <row r="301" spans="3:5" ht="12.75" hidden="1" customHeight="1" x14ac:dyDescent="0.3">
      <c r="C301" s="2">
        <f t="shared" si="0"/>
        <v>2017</v>
      </c>
      <c r="D301" s="2"/>
      <c r="E301" s="2"/>
    </row>
    <row r="302" spans="3:5" ht="12.75" hidden="1" customHeight="1" x14ac:dyDescent="0.3">
      <c r="C302" s="2">
        <f t="shared" si="0"/>
        <v>2018</v>
      </c>
      <c r="D302" s="2"/>
      <c r="E302" s="2"/>
    </row>
    <row r="303" spans="3:5" ht="12.75" hidden="1" customHeight="1" x14ac:dyDescent="0.3">
      <c r="C303" s="2">
        <f t="shared" si="0"/>
        <v>2019</v>
      </c>
      <c r="D303" s="2"/>
      <c r="E303" s="2"/>
    </row>
    <row r="304" spans="3:5" ht="12.75" hidden="1" customHeight="1" x14ac:dyDescent="0.3">
      <c r="C304" s="2">
        <f t="shared" si="0"/>
        <v>2020</v>
      </c>
      <c r="D304" s="2"/>
      <c r="E304" s="2"/>
    </row>
    <row r="305" spans="3:5" ht="12.75" hidden="1" customHeight="1" x14ac:dyDescent="0.3">
      <c r="C305" s="2">
        <f t="shared" si="0"/>
        <v>2021</v>
      </c>
      <c r="D305" s="2"/>
      <c r="E305" s="2"/>
    </row>
    <row r="306" spans="3:5" ht="12.75" hidden="1" customHeight="1" x14ac:dyDescent="0.3">
      <c r="C306" s="2">
        <f t="shared" si="0"/>
        <v>2022</v>
      </c>
      <c r="D306" s="2"/>
      <c r="E306" s="2"/>
    </row>
    <row r="307" spans="3:5" ht="12.75" hidden="1" customHeight="1" x14ac:dyDescent="0.3"/>
    <row r="308" spans="3:5" ht="12.75" hidden="1" customHeight="1" x14ac:dyDescent="0.3"/>
    <row r="309" spans="3:5" ht="12.75" hidden="1" customHeight="1" x14ac:dyDescent="0.3"/>
    <row r="310" spans="3:5" ht="12.75" hidden="1" customHeight="1" x14ac:dyDescent="0.3"/>
    <row r="311" spans="3:5" ht="12.75" hidden="1" customHeight="1" x14ac:dyDescent="0.3"/>
    <row r="312" spans="3:5" ht="12.75" hidden="1" customHeight="1" x14ac:dyDescent="0.3"/>
    <row r="313" spans="3:5" ht="12.75" hidden="1" customHeight="1" x14ac:dyDescent="0.3"/>
    <row r="314" spans="3:5" ht="12.75" hidden="1" customHeight="1" x14ac:dyDescent="0.3"/>
    <row r="315" spans="3:5" ht="12.75" hidden="1" customHeight="1" x14ac:dyDescent="0.3"/>
    <row r="316" spans="3:5" ht="12.75" hidden="1" customHeight="1" x14ac:dyDescent="0.3"/>
    <row r="317" spans="3:5" ht="12.75" hidden="1" customHeight="1" x14ac:dyDescent="0.3"/>
    <row r="318" spans="3:5" ht="12.75" hidden="1" customHeight="1" x14ac:dyDescent="0.3"/>
    <row r="319" spans="3:5" ht="12.75" hidden="1" customHeight="1" x14ac:dyDescent="0.3"/>
    <row r="320" spans="3:5" ht="12.75" hidden="1" customHeight="1" x14ac:dyDescent="0.3"/>
    <row r="321" ht="12.75" hidden="1" customHeight="1" x14ac:dyDescent="0.3"/>
    <row r="322" ht="12.75" hidden="1" customHeight="1" x14ac:dyDescent="0.3"/>
    <row r="323" ht="12.75" hidden="1" customHeight="1" x14ac:dyDescent="0.3"/>
    <row r="324" ht="12.75" hidden="1" customHeight="1" x14ac:dyDescent="0.3"/>
    <row r="325" ht="12.75" hidden="1" customHeight="1" x14ac:dyDescent="0.3"/>
    <row r="326" ht="12.75" hidden="1" customHeight="1" x14ac:dyDescent="0.3"/>
    <row r="327" ht="12.75" hidden="1" customHeight="1" x14ac:dyDescent="0.3"/>
    <row r="328" ht="12.75" hidden="1" customHeight="1" x14ac:dyDescent="0.3"/>
    <row r="329" ht="12.75" hidden="1" customHeight="1" x14ac:dyDescent="0.3"/>
    <row r="330" ht="12.75" hidden="1" customHeight="1" x14ac:dyDescent="0.3"/>
    <row r="331" ht="12.75" hidden="1" customHeight="1" x14ac:dyDescent="0.3"/>
    <row r="332" ht="12.75" hidden="1" customHeight="1" x14ac:dyDescent="0.3"/>
    <row r="333" ht="12.75" hidden="1" customHeight="1" x14ac:dyDescent="0.3"/>
    <row r="334" ht="12.75" hidden="1" customHeight="1" x14ac:dyDescent="0.3"/>
    <row r="335" ht="12.75" hidden="1" customHeight="1" x14ac:dyDescent="0.3"/>
    <row r="336" ht="12.75" hidden="1" customHeight="1" x14ac:dyDescent="0.3"/>
    <row r="337" ht="12.75" hidden="1" customHeight="1" x14ac:dyDescent="0.3"/>
    <row r="338" ht="12.75" hidden="1" customHeight="1" x14ac:dyDescent="0.3"/>
    <row r="339" ht="12.75" hidden="1" customHeight="1" x14ac:dyDescent="0.3"/>
    <row r="340" ht="12.75" hidden="1" customHeight="1" x14ac:dyDescent="0.3"/>
    <row r="341" ht="12.75" hidden="1" customHeight="1" x14ac:dyDescent="0.3"/>
    <row r="342" ht="12.75" hidden="1" customHeight="1" x14ac:dyDescent="0.3"/>
    <row r="343" ht="12.75" hidden="1" customHeight="1" x14ac:dyDescent="0.3"/>
    <row r="344" ht="12.75" hidden="1" customHeight="1" x14ac:dyDescent="0.3"/>
    <row r="345" ht="12.75" hidden="1" customHeight="1" x14ac:dyDescent="0.3"/>
    <row r="346" ht="12.75" hidden="1" customHeight="1" x14ac:dyDescent="0.3"/>
    <row r="347" ht="12.75" hidden="1" customHeight="1" x14ac:dyDescent="0.3"/>
    <row r="348" ht="12.75" hidden="1" customHeight="1" x14ac:dyDescent="0.3"/>
    <row r="349" ht="12.75" hidden="1" customHeight="1" x14ac:dyDescent="0.3"/>
    <row r="350" ht="12.75" hidden="1" customHeight="1" x14ac:dyDescent="0.3"/>
    <row r="351" ht="12.75" hidden="1" customHeight="1" x14ac:dyDescent="0.3"/>
    <row r="352" ht="12.75" hidden="1" customHeight="1" x14ac:dyDescent="0.3"/>
    <row r="353" ht="12.75" hidden="1" customHeight="1" x14ac:dyDescent="0.3"/>
    <row r="354" ht="12.75" hidden="1" customHeight="1" x14ac:dyDescent="0.3"/>
    <row r="355" ht="12.75" hidden="1" customHeight="1" x14ac:dyDescent="0.3"/>
    <row r="356" ht="12.75" hidden="1" customHeight="1" x14ac:dyDescent="0.3"/>
    <row r="357" ht="12.75" hidden="1" customHeight="1" x14ac:dyDescent="0.3"/>
    <row r="358" ht="12.75" hidden="1" customHeight="1" x14ac:dyDescent="0.3"/>
    <row r="359" ht="12.75" hidden="1" customHeight="1" x14ac:dyDescent="0.3"/>
    <row r="360" ht="12.75" hidden="1" customHeight="1" x14ac:dyDescent="0.3"/>
    <row r="361" ht="12.75" hidden="1" customHeight="1" x14ac:dyDescent="0.3"/>
    <row r="362" ht="12.75" hidden="1" customHeight="1" x14ac:dyDescent="0.3"/>
    <row r="363" ht="12.75" hidden="1" customHeight="1" x14ac:dyDescent="0.3"/>
    <row r="364" ht="12.75" hidden="1" customHeight="1" x14ac:dyDescent="0.3"/>
    <row r="365" ht="12.75" hidden="1" customHeight="1" x14ac:dyDescent="0.3"/>
    <row r="366" ht="12.75" hidden="1" customHeight="1" x14ac:dyDescent="0.3"/>
    <row r="367" ht="12.75" hidden="1" customHeight="1" x14ac:dyDescent="0.3"/>
    <row r="368" ht="12.75" hidden="1" customHeight="1" x14ac:dyDescent="0.3"/>
  </sheetData>
  <sheetProtection algorithmName="SHA-512" hashValue="tY1jRZOKAzmjhWJCxRXaLGYm6InXByQOJuEYrVQo3/sFIyRjBuJ/vo9VXiO/mutRlnXVbmv7aiRsLUVNmE25mQ==" saltValue="Ys2Jih+wZ7QWdhoI3Rp0vA==" spinCount="100000" sheet="1" selectLockedCells="1"/>
  <mergeCells count="43">
    <mergeCell ref="C3:L3"/>
    <mergeCell ref="H42:I42"/>
    <mergeCell ref="C8:D8"/>
    <mergeCell ref="E8:F8"/>
    <mergeCell ref="H44:I44"/>
    <mergeCell ref="C9:D9"/>
    <mergeCell ref="E9:F9"/>
    <mergeCell ref="C6:I6"/>
    <mergeCell ref="D19:I19"/>
    <mergeCell ref="C10:D10"/>
    <mergeCell ref="G8:H8"/>
    <mergeCell ref="I8:L8"/>
    <mergeCell ref="K26:L26"/>
    <mergeCell ref="E10:F10"/>
    <mergeCell ref="G10:H10"/>
    <mergeCell ref="I10:L10"/>
    <mergeCell ref="C4:L4"/>
    <mergeCell ref="G11:H11"/>
    <mergeCell ref="I11:L11"/>
    <mergeCell ref="F61:H61"/>
    <mergeCell ref="F62:H62"/>
    <mergeCell ref="D48:H48"/>
    <mergeCell ref="F60:H60"/>
    <mergeCell ref="I9:L9"/>
    <mergeCell ref="D35:J35"/>
    <mergeCell ref="D44:G44"/>
    <mergeCell ref="D46:I46"/>
    <mergeCell ref="C222:N222"/>
    <mergeCell ref="G9:H9"/>
    <mergeCell ref="B176:M180"/>
    <mergeCell ref="D38:I38"/>
    <mergeCell ref="D42:G42"/>
    <mergeCell ref="D68:L68"/>
    <mergeCell ref="G31:G32"/>
    <mergeCell ref="H31:K31"/>
    <mergeCell ref="E52:G52"/>
    <mergeCell ref="E50:G50"/>
    <mergeCell ref="C11:D11"/>
    <mergeCell ref="E11:F11"/>
    <mergeCell ref="D67:L67"/>
    <mergeCell ref="H50:L50"/>
    <mergeCell ref="F63:H63"/>
    <mergeCell ref="F64:H64"/>
  </mergeCells>
  <phoneticPr fontId="1" type="noConversion"/>
  <dataValidations count="4">
    <dataValidation type="list" allowBlank="1" showInputMessage="1" showErrorMessage="1" sqref="L46 L48 L44 L38 L35 L40 L42" xr:uid="{9495A6AC-FBB2-4BE8-BB17-39C040C357A1}">
      <formula1>$D$112:$D$113</formula1>
    </dataValidation>
    <dataValidation type="list" allowBlank="1" showInputMessage="1" showErrorMessage="1" sqref="L15" xr:uid="{26A44170-C564-4370-8628-B8FE53B65A9B}">
      <formula1>$D$115:$D$119</formula1>
    </dataValidation>
    <dataValidation type="list" allowBlank="1" showInputMessage="1" showErrorMessage="1" sqref="H22:H23" xr:uid="{E94E61C9-B6EB-4221-8B1E-EE8899A29C51}">
      <formula1>$G$91:$G$121</formula1>
    </dataValidation>
    <dataValidation type="list" allowBlank="1" showInputMessage="1" showErrorMessage="1" sqref="I22:I23" xr:uid="{B38F5B64-8879-41B1-9612-055CA2E62347}">
      <formula1>$I$91:$I$102</formula1>
    </dataValidation>
  </dataValidations>
  <hyperlinks>
    <hyperlink ref="H40" r:id="rId1" xr:uid="{154C8269-9CCD-4929-940D-0C81B9ECD898}"/>
    <hyperlink ref="G31" location="'Voluntary ContributionEstimator'!A1" display="Return to Calculator" xr:uid="{B1F6B780-E6D3-4166-8FEE-8F453DEE37D5}"/>
    <hyperlink ref="H42:I42" location="'AVC Facts'!A1" display="Click for Information" xr:uid="{85B0778F-DA6C-44BE-8B83-D672FEC7E8A1}"/>
    <hyperlink ref="G31:G32" location="'AVC Calculator'!Print_Area" display="Return to Calculator" xr:uid="{9D2961A3-5FBC-4465-8660-23BD8C70C6C2}"/>
    <hyperlink ref="H44:I44" r:id="rId2" display="Click for Annual Report" xr:uid="{4E0B7D10-051C-4322-9122-B8B41C7A9E75}"/>
  </hyperlinks>
  <printOptions horizontalCentered="1"/>
  <pageMargins left="0.74803149606299213" right="0.74803149606299213" top="0.4" bottom="0.32" header="0.45" footer="0.51181102362204722"/>
  <pageSetup scale="62" orientation="portrait"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5976-274F-4EC0-9042-D93984A222BE}">
  <sheetPr codeName="Sheet3">
    <pageSetUpPr fitToPage="1"/>
  </sheetPr>
  <dimension ref="B1:C40"/>
  <sheetViews>
    <sheetView showGridLines="0" zoomScaleNormal="100" workbookViewId="0">
      <selection activeCell="C37" sqref="C37"/>
    </sheetView>
  </sheetViews>
  <sheetFormatPr defaultColWidth="0" defaultRowHeight="13.8" zeroHeight="1" x14ac:dyDescent="0.25"/>
  <cols>
    <col min="1" max="1" width="4.33203125" style="2" customWidth="1"/>
    <col min="2" max="2" width="9.33203125" style="2" customWidth="1"/>
    <col min="3" max="3" width="81.33203125" style="2" customWidth="1"/>
    <col min="4" max="4" width="4.6640625" style="2" customWidth="1"/>
    <col min="5" max="16384" width="0" style="2" hidden="1"/>
  </cols>
  <sheetData>
    <row r="1" spans="2:3" x14ac:dyDescent="0.25"/>
    <row r="2" spans="2:3" x14ac:dyDescent="0.25"/>
    <row r="3" spans="2:3" x14ac:dyDescent="0.25"/>
    <row r="4" spans="2:3" x14ac:dyDescent="0.25"/>
    <row r="5" spans="2:3" x14ac:dyDescent="0.25"/>
    <row r="6" spans="2:3" x14ac:dyDescent="0.25"/>
    <row r="7" spans="2:3" x14ac:dyDescent="0.25"/>
    <row r="8" spans="2:3" ht="8.25" customHeight="1" x14ac:dyDescent="0.25">
      <c r="B8" s="19"/>
    </row>
    <row r="9" spans="2:3" ht="59.25" customHeight="1" x14ac:dyDescent="0.25">
      <c r="B9" s="99" t="s">
        <v>137</v>
      </c>
      <c r="C9" s="99"/>
    </row>
    <row r="10" spans="2:3" s="5" customFormat="1" x14ac:dyDescent="0.25">
      <c r="B10" s="5" t="s">
        <v>138</v>
      </c>
    </row>
    <row r="11" spans="2:3" x14ac:dyDescent="0.25"/>
    <row r="12" spans="2:3" x14ac:dyDescent="0.25">
      <c r="B12" s="2">
        <v>1</v>
      </c>
      <c r="C12" s="2" t="s">
        <v>143</v>
      </c>
    </row>
    <row r="13" spans="2:3" x14ac:dyDescent="0.25"/>
    <row r="14" spans="2:3" x14ac:dyDescent="0.25">
      <c r="B14" s="2">
        <v>2</v>
      </c>
      <c r="C14" s="2" t="s">
        <v>144</v>
      </c>
    </row>
    <row r="15" spans="2:3" x14ac:dyDescent="0.25"/>
    <row r="16" spans="2:3" x14ac:dyDescent="0.25">
      <c r="B16" s="2">
        <v>3</v>
      </c>
      <c r="C16" s="2" t="s">
        <v>159</v>
      </c>
    </row>
    <row r="17" spans="2:3" x14ac:dyDescent="0.25"/>
    <row r="18" spans="2:3" x14ac:dyDescent="0.25">
      <c r="B18" s="2">
        <v>4</v>
      </c>
      <c r="C18" s="19" t="s">
        <v>145</v>
      </c>
    </row>
    <row r="19" spans="2:3" x14ac:dyDescent="0.25"/>
    <row r="20" spans="2:3" s="5" customFormat="1" x14ac:dyDescent="0.25">
      <c r="B20" s="5" t="s">
        <v>139</v>
      </c>
    </row>
    <row r="21" spans="2:3" x14ac:dyDescent="0.25"/>
    <row r="22" spans="2:3" ht="27.6" x14ac:dyDescent="0.25">
      <c r="B22" s="2">
        <v>1</v>
      </c>
      <c r="C22" s="19" t="s">
        <v>146</v>
      </c>
    </row>
    <row r="23" spans="2:3" x14ac:dyDescent="0.25"/>
    <row r="24" spans="2:3" ht="27.6" x14ac:dyDescent="0.25">
      <c r="B24" s="2">
        <v>2</v>
      </c>
      <c r="C24" s="19" t="s">
        <v>147</v>
      </c>
    </row>
    <row r="25" spans="2:3" x14ac:dyDescent="0.25"/>
    <row r="26" spans="2:3" ht="15" customHeight="1" x14ac:dyDescent="0.25">
      <c r="B26" s="2">
        <v>3</v>
      </c>
      <c r="C26" s="19" t="s">
        <v>148</v>
      </c>
    </row>
    <row r="27" spans="2:3" x14ac:dyDescent="0.25">
      <c r="C27" s="19"/>
    </row>
    <row r="28" spans="2:3" x14ac:dyDescent="0.25">
      <c r="B28" s="5" t="s">
        <v>141</v>
      </c>
      <c r="C28" s="19"/>
    </row>
    <row r="29" spans="2:3" x14ac:dyDescent="0.25">
      <c r="C29" s="19"/>
    </row>
    <row r="30" spans="2:3" ht="27.6" x14ac:dyDescent="0.25">
      <c r="C30" s="19" t="s">
        <v>140</v>
      </c>
    </row>
    <row r="31" spans="2:3" x14ac:dyDescent="0.25">
      <c r="C31" s="19"/>
    </row>
    <row r="32" spans="2:3" x14ac:dyDescent="0.25">
      <c r="B32" s="5" t="s">
        <v>111</v>
      </c>
      <c r="C32" s="19"/>
    </row>
    <row r="33" spans="2:3" x14ac:dyDescent="0.25">
      <c r="B33" s="5"/>
      <c r="C33" s="19"/>
    </row>
    <row r="34" spans="2:3" ht="27.6" x14ac:dyDescent="0.25">
      <c r="C34" s="19" t="s">
        <v>142</v>
      </c>
    </row>
    <row r="35" spans="2:3" x14ac:dyDescent="0.25"/>
    <row r="36" spans="2:3" x14ac:dyDescent="0.25"/>
    <row r="37" spans="2:3" ht="18.75" customHeight="1" x14ac:dyDescent="0.25">
      <c r="C37" s="42" t="s">
        <v>128</v>
      </c>
    </row>
    <row r="38" spans="2:3" ht="19.5" customHeight="1" x14ac:dyDescent="0.25">
      <c r="C38" s="42" t="s">
        <v>129</v>
      </c>
    </row>
    <row r="39" spans="2:3" x14ac:dyDescent="0.25"/>
    <row r="40" spans="2:3" x14ac:dyDescent="0.25"/>
  </sheetData>
  <sheetProtection algorithmName="SHA-512" hashValue="zCCAMxM/SJxMKoKCvz3npOx+jzttEy5aQgIsm1DTZ0opVV9VDjHcjFAa6bj5dN4uqcYI6gCJk+3SY/Y3jvnSPw==" saltValue="+mMIGi0JscwE/PqQ8xpaPg==" spinCount="100000" sheet="1" selectLockedCells="1"/>
  <mergeCells count="1">
    <mergeCell ref="B9:C9"/>
  </mergeCells>
  <phoneticPr fontId="1" type="noConversion"/>
  <hyperlinks>
    <hyperlink ref="C37" location="'AVC Calculator'!Print_Area" display="Click to return to Additional Voluntary Contribution Calculator" xr:uid="{3C35DF62-0FC8-4B2F-8330-DA8DA136F0F5}"/>
    <hyperlink ref="C38" location="'Application Form'!A1" display="Click to return to Voluntary Contribution Application" xr:uid="{569CA9A7-3F61-4EAA-8789-89EA64FC9907}"/>
  </hyperlinks>
  <pageMargins left="0.75" right="0.75" top="1" bottom="1" header="0.5" footer="0.5"/>
  <pageSetup scale="91" orientation="portrait" verticalDpi="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5723F-BE1E-47DC-80D1-0355DDBC1401}">
  <sheetPr codeName="Sheet4">
    <pageSetUpPr fitToPage="1"/>
  </sheetPr>
  <dimension ref="A1:V43"/>
  <sheetViews>
    <sheetView showGridLines="0" zoomScaleNormal="100" workbookViewId="0">
      <selection activeCell="G18" sqref="G18"/>
    </sheetView>
  </sheetViews>
  <sheetFormatPr defaultColWidth="0" defaultRowHeight="13.8" zeroHeight="1" x14ac:dyDescent="0.3"/>
  <cols>
    <col min="1" max="1" width="0.88671875" style="2" customWidth="1"/>
    <col min="2" max="2" width="18.6640625" style="1" customWidth="1"/>
    <col min="3" max="3" width="3" style="1" customWidth="1"/>
    <col min="4" max="4" width="18.6640625" style="9" customWidth="1"/>
    <col min="5" max="5" width="11.109375" style="1" customWidth="1"/>
    <col min="6" max="6" width="8.44140625" style="1" customWidth="1"/>
    <col min="7" max="7" width="12.5546875" style="1" customWidth="1"/>
    <col min="8" max="8" width="13.44140625" style="1" customWidth="1"/>
    <col min="9" max="9" width="12.44140625" style="1" customWidth="1"/>
    <col min="10" max="10" width="3.6640625" style="1" customWidth="1"/>
    <col min="11" max="14" width="3.5546875" style="1" hidden="1" customWidth="1"/>
    <col min="15" max="15" width="4" style="1" hidden="1" customWidth="1"/>
    <col min="16" max="16" width="4.109375" style="1" hidden="1" customWidth="1"/>
    <col min="17" max="17" width="3.88671875" style="1" hidden="1" customWidth="1"/>
    <col min="18" max="18" width="4.44140625" style="1" hidden="1" customWidth="1"/>
    <col min="19" max="19" width="3.109375" style="1" hidden="1" customWidth="1"/>
    <col min="20" max="20" width="2.109375" style="1" hidden="1" customWidth="1"/>
    <col min="21" max="21" width="2.88671875" style="1" hidden="1" customWidth="1"/>
    <col min="22" max="22" width="11.44140625" style="2" hidden="1" customWidth="1"/>
    <col min="23" max="16384" width="9" style="2" hidden="1"/>
  </cols>
  <sheetData>
    <row r="1" spans="1:22" x14ac:dyDescent="0.3"/>
    <row r="2" spans="1:22" x14ac:dyDescent="0.3">
      <c r="V2" s="2">
        <v>1990</v>
      </c>
    </row>
    <row r="3" spans="1:22" x14ac:dyDescent="0.3">
      <c r="V3" s="2">
        <f>+V2+1</f>
        <v>1991</v>
      </c>
    </row>
    <row r="4" spans="1:22" x14ac:dyDescent="0.3">
      <c r="V4" s="2">
        <f t="shared" ref="V4:V20" si="0">+V3+1</f>
        <v>1992</v>
      </c>
    </row>
    <row r="5" spans="1:22" x14ac:dyDescent="0.3">
      <c r="V5" s="2">
        <f t="shared" si="0"/>
        <v>1993</v>
      </c>
    </row>
    <row r="6" spans="1:22" x14ac:dyDescent="0.3">
      <c r="V6" s="2">
        <f t="shared" si="0"/>
        <v>1994</v>
      </c>
    </row>
    <row r="7" spans="1:22" s="86" customFormat="1" ht="26.1" customHeight="1" x14ac:dyDescent="0.45">
      <c r="A7" s="86" t="s">
        <v>42</v>
      </c>
    </row>
    <row r="8" spans="1:22" x14ac:dyDescent="0.3">
      <c r="V8" s="2" t="e">
        <f>+#REF!+1</f>
        <v>#REF!</v>
      </c>
    </row>
    <row r="9" spans="1:22" x14ac:dyDescent="0.3">
      <c r="B9" s="24" t="s">
        <v>150</v>
      </c>
      <c r="C9" s="23"/>
      <c r="D9" s="25">
        <f>+'AVC Calculator'!D9</f>
        <v>2025</v>
      </c>
      <c r="E9" s="2"/>
      <c r="F9" s="2"/>
      <c r="V9" s="2" t="e">
        <f t="shared" si="0"/>
        <v>#REF!</v>
      </c>
    </row>
    <row r="10" spans="1:22" x14ac:dyDescent="0.3">
      <c r="V10" s="2" t="e">
        <f>+#REF!+1</f>
        <v>#REF!</v>
      </c>
    </row>
    <row r="11" spans="1:22" x14ac:dyDescent="0.3">
      <c r="V11" s="2" t="e">
        <f>+#REF!+1</f>
        <v>#REF!</v>
      </c>
    </row>
    <row r="12" spans="1:22" x14ac:dyDescent="0.3">
      <c r="D12" s="20"/>
      <c r="E12" s="27" t="s">
        <v>0</v>
      </c>
      <c r="F12" s="27" t="s">
        <v>0</v>
      </c>
      <c r="G12" s="27" t="s">
        <v>1</v>
      </c>
      <c r="H12" s="28" t="s">
        <v>2</v>
      </c>
      <c r="I12" s="28" t="s">
        <v>2</v>
      </c>
      <c r="K12" s="27"/>
      <c r="L12" s="27"/>
      <c r="M12" s="27"/>
      <c r="N12" s="27"/>
      <c r="O12" s="27"/>
      <c r="P12" s="27"/>
      <c r="Q12" s="27"/>
      <c r="R12" s="27"/>
      <c r="S12" s="27"/>
      <c r="T12" s="27"/>
      <c r="U12" s="27"/>
      <c r="V12" s="2" t="e">
        <f t="shared" si="0"/>
        <v>#REF!</v>
      </c>
    </row>
    <row r="13" spans="1:22" x14ac:dyDescent="0.3">
      <c r="B13" s="4" t="s">
        <v>40</v>
      </c>
      <c r="D13" s="20"/>
      <c r="E13" s="27" t="s">
        <v>3</v>
      </c>
      <c r="F13" s="27" t="s">
        <v>4</v>
      </c>
      <c r="G13" s="27" t="s">
        <v>5</v>
      </c>
      <c r="H13" s="28" t="s">
        <v>3</v>
      </c>
      <c r="I13" s="28" t="s">
        <v>4</v>
      </c>
      <c r="K13" s="27"/>
      <c r="L13" s="27"/>
      <c r="M13" s="27"/>
      <c r="N13" s="27"/>
      <c r="O13" s="27"/>
      <c r="P13" s="27"/>
      <c r="Q13" s="27"/>
      <c r="R13" s="27"/>
      <c r="S13" s="27"/>
      <c r="T13" s="27"/>
      <c r="U13" s="27"/>
      <c r="V13" s="2" t="e">
        <f t="shared" si="0"/>
        <v>#REF!</v>
      </c>
    </row>
    <row r="14" spans="1:22" x14ac:dyDescent="0.3">
      <c r="B14" s="141"/>
      <c r="C14" s="142"/>
      <c r="D14" s="142"/>
      <c r="E14" s="29">
        <f>+'AVC Calculator'!H19</f>
        <v>75000</v>
      </c>
      <c r="F14" s="30">
        <f>'AVC Calculator'!H22</f>
        <v>1</v>
      </c>
      <c r="G14" s="31">
        <f>F14</f>
        <v>1</v>
      </c>
      <c r="H14" s="32">
        <f>IF(G14=0,E14,ROUND(E14/G14,2))</f>
        <v>75000</v>
      </c>
      <c r="I14" s="33">
        <f>IF(G14=0,F14,ROUND(F14/G14,3))</f>
        <v>1</v>
      </c>
      <c r="K14" s="34"/>
      <c r="L14" s="34"/>
      <c r="M14" s="34"/>
      <c r="N14" s="34"/>
      <c r="O14" s="34"/>
      <c r="P14" s="34"/>
      <c r="Q14" s="34"/>
      <c r="R14" s="34"/>
      <c r="S14" s="34"/>
      <c r="T14" s="34"/>
      <c r="U14" s="34"/>
      <c r="V14" s="2" t="e">
        <f t="shared" si="0"/>
        <v>#REF!</v>
      </c>
    </row>
    <row r="15" spans="1:22" x14ac:dyDescent="0.3">
      <c r="B15" s="141"/>
      <c r="C15" s="142"/>
      <c r="D15" s="142"/>
      <c r="E15" s="29"/>
      <c r="F15" s="30"/>
      <c r="G15" s="31"/>
      <c r="H15" s="32">
        <f>IF(G15=0,E15,ROUND(E15/G15,2))</f>
        <v>0</v>
      </c>
      <c r="I15" s="33">
        <f>IF(G15=0,F15,ROUND(F15/G15,3))</f>
        <v>0</v>
      </c>
      <c r="K15" s="34"/>
      <c r="L15" s="34"/>
      <c r="M15" s="34"/>
      <c r="N15" s="34"/>
      <c r="O15" s="34"/>
      <c r="P15" s="34"/>
      <c r="Q15" s="34"/>
      <c r="R15" s="34"/>
      <c r="S15" s="34"/>
      <c r="T15" s="34"/>
      <c r="U15" s="34"/>
      <c r="V15" s="2" t="e">
        <f t="shared" si="0"/>
        <v>#REF!</v>
      </c>
    </row>
    <row r="16" spans="1:22" x14ac:dyDescent="0.3">
      <c r="B16" s="141"/>
      <c r="C16" s="142"/>
      <c r="D16" s="142"/>
      <c r="E16" s="29"/>
      <c r="F16" s="30"/>
      <c r="G16" s="31"/>
      <c r="H16" s="32">
        <f>IF(G16=0,E16,ROUND(E16/G16,2))</f>
        <v>0</v>
      </c>
      <c r="I16" s="33">
        <f>IF(G16=0,F16,ROUND(F16/G16,3))</f>
        <v>0</v>
      </c>
      <c r="K16" s="34"/>
      <c r="L16" s="34"/>
      <c r="M16" s="34"/>
      <c r="N16" s="34"/>
      <c r="O16" s="34"/>
      <c r="P16" s="34"/>
      <c r="Q16" s="34"/>
      <c r="R16" s="34"/>
      <c r="S16" s="34"/>
      <c r="T16" s="34"/>
      <c r="U16" s="34"/>
      <c r="V16" s="2" t="e">
        <f t="shared" si="0"/>
        <v>#REF!</v>
      </c>
    </row>
    <row r="17" spans="2:22" x14ac:dyDescent="0.3">
      <c r="B17" s="141"/>
      <c r="C17" s="142"/>
      <c r="D17" s="142"/>
      <c r="E17" s="29"/>
      <c r="F17" s="30"/>
      <c r="G17" s="31"/>
      <c r="H17" s="32">
        <f>IF(G17=0,E17,ROUND(E17/G17,2))</f>
        <v>0</v>
      </c>
      <c r="I17" s="33">
        <f>IF(G17=0,F17,ROUND(F17/G17,3))</f>
        <v>0</v>
      </c>
      <c r="K17" s="34"/>
      <c r="L17" s="34"/>
      <c r="M17" s="34"/>
      <c r="N17" s="34"/>
      <c r="O17" s="34"/>
      <c r="P17" s="34"/>
      <c r="Q17" s="34"/>
      <c r="R17" s="34"/>
      <c r="S17" s="34"/>
      <c r="T17" s="34"/>
      <c r="U17" s="34"/>
      <c r="V17" s="2" t="e">
        <f t="shared" si="0"/>
        <v>#REF!</v>
      </c>
    </row>
    <row r="18" spans="2:22" x14ac:dyDescent="0.3">
      <c r="B18" s="141"/>
      <c r="C18" s="142"/>
      <c r="D18" s="142"/>
      <c r="E18" s="29"/>
      <c r="F18" s="30"/>
      <c r="G18" s="31"/>
      <c r="H18" s="32">
        <f>IF(G18=0,E18,ROUND(E18/G18,2))</f>
        <v>0</v>
      </c>
      <c r="I18" s="33">
        <f>IF(G18=0,F18,ROUND(F18/G18,3))</f>
        <v>0</v>
      </c>
      <c r="K18" s="34"/>
      <c r="L18" s="34"/>
      <c r="M18" s="34"/>
      <c r="N18" s="34"/>
      <c r="O18" s="34"/>
      <c r="P18" s="34"/>
      <c r="Q18" s="34"/>
      <c r="R18" s="34"/>
      <c r="S18" s="34"/>
      <c r="T18" s="34"/>
      <c r="U18" s="34"/>
      <c r="V18" s="2" t="e">
        <f t="shared" si="0"/>
        <v>#REF!</v>
      </c>
    </row>
    <row r="19" spans="2:22" x14ac:dyDescent="0.3">
      <c r="B19" s="35"/>
      <c r="C19" s="36"/>
      <c r="E19" s="37">
        <f>SUM(E14:E18)</f>
        <v>75000</v>
      </c>
      <c r="F19" s="34">
        <f>SUM(F14:F18)</f>
        <v>1</v>
      </c>
      <c r="G19" s="38">
        <f>AVERAGE(G14:G18)</f>
        <v>1</v>
      </c>
      <c r="H19" s="39">
        <f>SUM(H14:H18)</f>
        <v>75000</v>
      </c>
      <c r="I19" s="40">
        <f>SUM(I14:I18)</f>
        <v>1</v>
      </c>
      <c r="K19" s="34"/>
      <c r="L19" s="34"/>
      <c r="M19" s="34"/>
      <c r="N19" s="34"/>
      <c r="O19" s="34"/>
      <c r="P19" s="34"/>
      <c r="Q19" s="34"/>
      <c r="R19" s="34"/>
      <c r="S19" s="34"/>
      <c r="T19" s="34"/>
      <c r="U19" s="34"/>
      <c r="V19" s="2" t="e">
        <f t="shared" si="0"/>
        <v>#REF!</v>
      </c>
    </row>
    <row r="20" spans="2:22" x14ac:dyDescent="0.3">
      <c r="D20" s="20"/>
      <c r="V20" s="2" t="e">
        <f t="shared" si="0"/>
        <v>#REF!</v>
      </c>
    </row>
    <row r="21" spans="2:22" x14ac:dyDescent="0.3"/>
    <row r="22" spans="2:22" x14ac:dyDescent="0.3"/>
    <row r="23" spans="2:22" x14ac:dyDescent="0.3">
      <c r="B23" s="4" t="s">
        <v>41</v>
      </c>
    </row>
    <row r="24" spans="2:22" x14ac:dyDescent="0.3">
      <c r="D24" s="41"/>
    </row>
    <row r="25" spans="2:22" x14ac:dyDescent="0.3">
      <c r="D25" s="20" t="s">
        <v>6</v>
      </c>
      <c r="H25" s="37">
        <f>IF(I19&gt;0,H19/I19,H19)</f>
        <v>75000</v>
      </c>
    </row>
    <row r="26" spans="2:22" x14ac:dyDescent="0.3">
      <c r="D26" s="20" t="s">
        <v>7</v>
      </c>
      <c r="H26" s="1">
        <f>VLOOKUP($D$9,YMPE!$A$2:$D$103,2,1)</f>
        <v>71300</v>
      </c>
    </row>
    <row r="27" spans="2:22" x14ac:dyDescent="0.3">
      <c r="D27" s="20" t="s">
        <v>8</v>
      </c>
      <c r="H27" s="1">
        <f>IF(H25&lt;H26,0,H25-H26)</f>
        <v>3700</v>
      </c>
    </row>
    <row r="28" spans="2:22" x14ac:dyDescent="0.3">
      <c r="D28" s="20" t="s">
        <v>9</v>
      </c>
      <c r="H28" s="1">
        <f>H27*0.02</f>
        <v>74</v>
      </c>
    </row>
    <row r="29" spans="2:22" x14ac:dyDescent="0.3">
      <c r="D29" s="20" t="s">
        <v>10</v>
      </c>
      <c r="H29" s="1">
        <f>IF(H25&lt;H26,H25*0.014,ROUND(H26*0.014,2))</f>
        <v>998.2</v>
      </c>
    </row>
    <row r="30" spans="2:22" hidden="1" x14ac:dyDescent="0.3">
      <c r="H30" s="1">
        <f>+H28+H29</f>
        <v>1072.2</v>
      </c>
    </row>
    <row r="31" spans="2:22" hidden="1" x14ac:dyDescent="0.3">
      <c r="D31" s="9" t="s">
        <v>38</v>
      </c>
      <c r="H31" s="1">
        <f>VLOOKUP($D$9,PAMax!$A$2:$E$103,2,1)</f>
        <v>3756.67</v>
      </c>
    </row>
    <row r="32" spans="2:22" x14ac:dyDescent="0.3"/>
    <row r="33" spans="2:21" x14ac:dyDescent="0.3">
      <c r="D33" s="20" t="s">
        <v>11</v>
      </c>
      <c r="H33" s="1">
        <f>IF(H30&lt;H31,H30,H31)</f>
        <v>1072.2</v>
      </c>
      <c r="I33" s="9" t="str">
        <f>IF(H30&lt;+H31,"","Maximum")</f>
        <v/>
      </c>
    </row>
    <row r="34" spans="2:21" x14ac:dyDescent="0.3">
      <c r="D34" s="20" t="s">
        <v>12</v>
      </c>
      <c r="H34" s="1">
        <f>ROUND(9*H33,2)</f>
        <v>9649.7999999999993</v>
      </c>
    </row>
    <row r="35" spans="2:21" x14ac:dyDescent="0.3">
      <c r="D35" s="20" t="s">
        <v>13</v>
      </c>
      <c r="H35" s="1">
        <f>IF(D9&gt;1996,600,1000)</f>
        <v>600</v>
      </c>
    </row>
    <row r="36" spans="2:21" hidden="1" x14ac:dyDescent="0.3">
      <c r="D36" s="20" t="s">
        <v>51</v>
      </c>
      <c r="H36" s="1">
        <f>H34-H35</f>
        <v>9049.7999999999993</v>
      </c>
    </row>
    <row r="37" spans="2:21" x14ac:dyDescent="0.3">
      <c r="D37" s="20" t="s">
        <v>53</v>
      </c>
      <c r="H37" s="1">
        <f>+ROUND(H36*F19,0)</f>
        <v>9050</v>
      </c>
      <c r="I37" s="2"/>
    </row>
    <row r="38" spans="2:21" x14ac:dyDescent="0.3">
      <c r="D38" s="20"/>
      <c r="E38" s="26"/>
      <c r="I38" s="2"/>
    </row>
    <row r="39" spans="2:21" x14ac:dyDescent="0.3">
      <c r="B39" s="20"/>
      <c r="C39" s="20"/>
      <c r="D39" s="20"/>
      <c r="E39" s="20"/>
      <c r="F39" s="20"/>
      <c r="G39" s="20"/>
      <c r="H39" s="20"/>
      <c r="I39" s="20"/>
      <c r="J39" s="20"/>
      <c r="K39" s="20"/>
      <c r="L39" s="20"/>
      <c r="M39" s="20"/>
      <c r="N39" s="20"/>
      <c r="O39" s="20"/>
      <c r="P39" s="20"/>
      <c r="Q39" s="20"/>
      <c r="R39" s="20"/>
      <c r="S39" s="20"/>
      <c r="T39" s="20"/>
      <c r="U39" s="20"/>
    </row>
    <row r="40" spans="2:21" x14ac:dyDescent="0.3"/>
    <row r="41" spans="2:21" x14ac:dyDescent="0.3"/>
    <row r="42" spans="2:21" x14ac:dyDescent="0.3"/>
    <row r="43" spans="2:21" x14ac:dyDescent="0.3"/>
  </sheetData>
  <sheetProtection algorithmName="SHA-512" hashValue="Kz+UY6Rjnb0B28LOaqO0ip/Ur6B9mwP6ClBOMAP7RjnF42WbZW7RBgp6wzByKHhCqYXZg2A7L8/aJbcxIOA2Vw==" saltValue="I1wOBwhAOc8VK+uKab5tkw==" spinCount="100000" sheet="1" selectLockedCells="1"/>
  <mergeCells count="6">
    <mergeCell ref="A7:XFD7"/>
    <mergeCell ref="B18:D18"/>
    <mergeCell ref="B14:D14"/>
    <mergeCell ref="B15:D15"/>
    <mergeCell ref="B16:D16"/>
    <mergeCell ref="B17:D17"/>
  </mergeCells>
  <phoneticPr fontId="1" type="noConversion"/>
  <pageMargins left="0.78749999999999998" right="0.78749999999999998" top="0.78749999999999998" bottom="0.78749999999999998" header="0.51180555555555551" footer="0.51180555555555551"/>
  <pageSetup scale="87" orientation="portrait" useFirstPageNumber="1"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48698-E072-452A-8F60-4A0F1920FA9D}">
  <sheetPr codeName="Sheet5">
    <pageSetUpPr fitToPage="1"/>
  </sheetPr>
  <dimension ref="A1:W163"/>
  <sheetViews>
    <sheetView showGridLines="0" zoomScaleNormal="100" workbookViewId="0">
      <selection activeCell="B29" sqref="B29"/>
    </sheetView>
  </sheetViews>
  <sheetFormatPr defaultColWidth="0" defaultRowHeight="0" customHeight="1" zeroHeight="1" x14ac:dyDescent="0.3"/>
  <cols>
    <col min="1" max="1" width="3.5546875" style="5" customWidth="1"/>
    <col min="2" max="2" width="39.5546875" style="1" customWidth="1"/>
    <col min="3" max="3" width="3" style="1" customWidth="1"/>
    <col min="4" max="4" width="28.109375" style="9" customWidth="1"/>
    <col min="5" max="5" width="0.88671875" style="1" customWidth="1"/>
    <col min="6" max="6" width="8.44140625" style="1" customWidth="1"/>
    <col min="7" max="7" width="3.109375" style="1" customWidth="1"/>
    <col min="8" max="8" width="13.44140625" style="1" customWidth="1"/>
    <col min="9" max="9" width="3.5546875" style="1" customWidth="1"/>
    <col min="10" max="10" width="3.6640625" style="1" hidden="1" customWidth="1"/>
    <col min="11" max="14" width="3.5546875" style="1" hidden="1" customWidth="1"/>
    <col min="15" max="15" width="4" style="1" hidden="1" customWidth="1"/>
    <col min="16" max="16" width="4.109375" style="1" hidden="1" customWidth="1"/>
    <col min="17" max="17" width="3.88671875" style="1" hidden="1" customWidth="1"/>
    <col min="18" max="18" width="4.44140625" style="1" hidden="1" customWidth="1"/>
    <col min="19" max="19" width="3.109375" style="1" hidden="1" customWidth="1"/>
    <col min="20" max="20" width="2.109375" style="1" hidden="1" customWidth="1"/>
    <col min="21" max="21" width="2.88671875" style="1" hidden="1" customWidth="1"/>
    <col min="22" max="22" width="11.44140625" style="2" hidden="1" customWidth="1"/>
    <col min="23" max="16384" width="9" style="2" hidden="1"/>
  </cols>
  <sheetData>
    <row r="1" spans="1:21" ht="13.8" x14ac:dyDescent="0.3"/>
    <row r="2" spans="1:21" ht="13.8" x14ac:dyDescent="0.3"/>
    <row r="3" spans="1:21" ht="13.8" x14ac:dyDescent="0.3"/>
    <row r="4" spans="1:21" ht="13.8" x14ac:dyDescent="0.3"/>
    <row r="5" spans="1:21" ht="13.8" x14ac:dyDescent="0.3"/>
    <row r="6" spans="1:21" ht="13.8" x14ac:dyDescent="0.3"/>
    <row r="7" spans="1:21" ht="25.8" x14ac:dyDescent="0.5">
      <c r="A7" s="86" t="s">
        <v>132</v>
      </c>
      <c r="B7" s="86"/>
      <c r="C7" s="86"/>
      <c r="D7" s="86"/>
      <c r="E7" s="86"/>
      <c r="F7" s="86"/>
      <c r="G7" s="86"/>
      <c r="H7" s="86"/>
      <c r="I7" s="86"/>
      <c r="J7" s="10"/>
      <c r="K7" s="11"/>
      <c r="L7" s="11"/>
      <c r="M7" s="11"/>
      <c r="N7" s="11"/>
      <c r="O7" s="11"/>
      <c r="P7" s="11"/>
      <c r="Q7" s="11"/>
      <c r="R7" s="11"/>
      <c r="S7" s="11"/>
      <c r="T7" s="11"/>
      <c r="U7" s="11"/>
    </row>
    <row r="8" spans="1:21" ht="18" x14ac:dyDescent="0.35">
      <c r="A8" s="143">
        <f>+'Application Form'!G25</f>
        <v>2025</v>
      </c>
      <c r="B8" s="143"/>
      <c r="C8" s="143"/>
      <c r="D8" s="143"/>
      <c r="E8" s="143"/>
      <c r="F8" s="143"/>
      <c r="G8" s="143"/>
      <c r="H8" s="143"/>
      <c r="I8" s="143"/>
    </row>
    <row r="9" spans="1:21" ht="13.8" x14ac:dyDescent="0.3"/>
    <row r="10" spans="1:21" s="5" customFormat="1" ht="13.8" x14ac:dyDescent="0.3">
      <c r="A10" s="5" t="s">
        <v>45</v>
      </c>
      <c r="B10" s="4" t="s">
        <v>119</v>
      </c>
      <c r="C10" s="4"/>
      <c r="D10" s="6"/>
      <c r="E10" s="4"/>
      <c r="F10" s="4"/>
      <c r="G10" s="4"/>
      <c r="H10" s="12">
        <f>IF(H13&lt;H14,H13,H14)</f>
        <v>13500</v>
      </c>
      <c r="I10" s="4"/>
      <c r="J10" s="4"/>
      <c r="K10" s="4"/>
      <c r="L10" s="4"/>
      <c r="M10" s="4"/>
      <c r="N10" s="4"/>
      <c r="O10" s="4"/>
      <c r="P10" s="4"/>
      <c r="Q10" s="4"/>
      <c r="R10" s="4"/>
      <c r="S10" s="4"/>
      <c r="T10" s="4"/>
      <c r="U10" s="4"/>
    </row>
    <row r="11" spans="1:21" s="5" customFormat="1" ht="13.8" x14ac:dyDescent="0.3">
      <c r="B11" s="4"/>
      <c r="C11" s="4"/>
      <c r="D11" s="6"/>
      <c r="E11" s="4"/>
      <c r="F11" s="4"/>
      <c r="G11" s="4"/>
      <c r="H11" s="4"/>
      <c r="I11" s="4"/>
      <c r="J11" s="4"/>
      <c r="K11" s="4"/>
      <c r="L11" s="4"/>
      <c r="M11" s="4"/>
      <c r="N11" s="4"/>
      <c r="O11" s="4"/>
      <c r="P11" s="4"/>
      <c r="Q11" s="4"/>
      <c r="R11" s="4"/>
      <c r="S11" s="4"/>
      <c r="T11" s="4"/>
      <c r="U11" s="4"/>
    </row>
    <row r="12" spans="1:21" ht="13.8" x14ac:dyDescent="0.3">
      <c r="B12" s="1" t="s">
        <v>95</v>
      </c>
    </row>
    <row r="13" spans="1:21" ht="13.8" x14ac:dyDescent="0.3">
      <c r="B13" s="1" t="s">
        <v>96</v>
      </c>
      <c r="H13" s="1">
        <f>+'AVC Calculator'!H19*0.18</f>
        <v>13500</v>
      </c>
    </row>
    <row r="14" spans="1:21" ht="13.8" x14ac:dyDescent="0.3">
      <c r="B14" s="1" t="s">
        <v>97</v>
      </c>
      <c r="H14" s="1">
        <f>VLOOKUP($A$8,MPL!$A$2:$D$103,2,1)</f>
        <v>33810</v>
      </c>
    </row>
    <row r="15" spans="1:21" ht="13.8" x14ac:dyDescent="0.3"/>
    <row r="16" spans="1:21" ht="13.8" x14ac:dyDescent="0.3"/>
    <row r="17" spans="1:22" ht="13.8" x14ac:dyDescent="0.3">
      <c r="A17" s="5" t="s">
        <v>98</v>
      </c>
      <c r="B17" s="4" t="s">
        <v>149</v>
      </c>
      <c r="H17" s="4">
        <f>ROUND(+'PA Calculator'!H37,0)</f>
        <v>9050</v>
      </c>
    </row>
    <row r="18" spans="1:22" ht="13.8" x14ac:dyDescent="0.3"/>
    <row r="19" spans="1:22" ht="13.8" x14ac:dyDescent="0.3">
      <c r="V19" s="2">
        <f>+B163+1</f>
        <v>2023</v>
      </c>
    </row>
    <row r="20" spans="1:22" ht="13.8" x14ac:dyDescent="0.3">
      <c r="A20" s="5" t="s">
        <v>48</v>
      </c>
      <c r="B20" s="4" t="s">
        <v>106</v>
      </c>
      <c r="H20" s="4">
        <f>+H10-H17</f>
        <v>4450</v>
      </c>
    </row>
    <row r="21" spans="1:22" ht="13.8" x14ac:dyDescent="0.3">
      <c r="B21" s="13" t="s">
        <v>99</v>
      </c>
    </row>
    <row r="22" spans="1:22" ht="13.8" x14ac:dyDescent="0.3"/>
    <row r="23" spans="1:22" ht="13.8" x14ac:dyDescent="0.3">
      <c r="A23" s="5" t="s">
        <v>50</v>
      </c>
      <c r="B23" s="4" t="s">
        <v>100</v>
      </c>
      <c r="D23" s="9" t="s">
        <v>101</v>
      </c>
      <c r="H23" s="4">
        <f>+H20*0.2</f>
        <v>890</v>
      </c>
    </row>
    <row r="24" spans="1:22" ht="13.8" x14ac:dyDescent="0.3"/>
    <row r="25" spans="1:22" ht="14.4" thickBot="1" x14ac:dyDescent="0.35"/>
    <row r="26" spans="1:22" ht="15" thickBot="1" x14ac:dyDescent="0.35">
      <c r="A26" s="5" t="s">
        <v>52</v>
      </c>
      <c r="B26" s="4" t="s">
        <v>130</v>
      </c>
      <c r="F26" s="14"/>
      <c r="H26" s="15">
        <f>+H20-H23</f>
        <v>3560</v>
      </c>
    </row>
    <row r="27" spans="1:22" ht="14.4" x14ac:dyDescent="0.3">
      <c r="B27" s="1" t="s">
        <v>102</v>
      </c>
      <c r="F27" s="14"/>
      <c r="H27" s="4"/>
    </row>
    <row r="28" spans="1:22" ht="14.4" x14ac:dyDescent="0.3">
      <c r="B28" s="4"/>
      <c r="F28" s="14"/>
      <c r="H28" s="4"/>
    </row>
    <row r="29" spans="1:22" ht="14.4" x14ac:dyDescent="0.3">
      <c r="B29" s="16" t="s">
        <v>105</v>
      </c>
      <c r="F29" s="14"/>
      <c r="H29" s="4"/>
    </row>
    <row r="30" spans="1:22" ht="14.4" x14ac:dyDescent="0.3">
      <c r="B30" s="4"/>
      <c r="F30" s="14"/>
      <c r="H30" s="4"/>
    </row>
    <row r="31" spans="1:22" ht="14.4" x14ac:dyDescent="0.3">
      <c r="B31" s="4"/>
      <c r="F31" s="14"/>
      <c r="H31" s="4"/>
    </row>
    <row r="32" spans="1:22" ht="13.8" x14ac:dyDescent="0.3">
      <c r="A32" s="4" t="s">
        <v>100</v>
      </c>
      <c r="C32" s="17"/>
      <c r="D32" s="18"/>
      <c r="E32" s="17"/>
      <c r="F32" s="17"/>
      <c r="G32" s="18"/>
      <c r="I32" s="18"/>
    </row>
    <row r="33" spans="1:9" ht="13.8" x14ac:dyDescent="0.3">
      <c r="A33" s="98" t="s">
        <v>131</v>
      </c>
      <c r="B33" s="99"/>
      <c r="C33" s="99"/>
      <c r="D33" s="99"/>
      <c r="E33" s="99"/>
      <c r="F33" s="99"/>
      <c r="G33" s="99"/>
      <c r="H33" s="99"/>
      <c r="I33" s="99"/>
    </row>
    <row r="34" spans="1:9" ht="13.8" x14ac:dyDescent="0.3">
      <c r="A34" s="99"/>
      <c r="B34" s="99"/>
      <c r="C34" s="99"/>
      <c r="D34" s="99"/>
      <c r="E34" s="99"/>
      <c r="F34" s="99"/>
      <c r="G34" s="99"/>
      <c r="H34" s="99"/>
      <c r="I34" s="99"/>
    </row>
    <row r="35" spans="1:9" ht="13.8" x14ac:dyDescent="0.3">
      <c r="A35" s="99"/>
      <c r="B35" s="99"/>
      <c r="C35" s="99"/>
      <c r="D35" s="99"/>
      <c r="E35" s="99"/>
      <c r="F35" s="99"/>
      <c r="G35" s="99"/>
      <c r="H35" s="99"/>
      <c r="I35" s="99"/>
    </row>
    <row r="36" spans="1:9" ht="13.8" x14ac:dyDescent="0.3">
      <c r="A36" s="99"/>
      <c r="B36" s="99"/>
      <c r="C36" s="99"/>
      <c r="D36" s="99"/>
      <c r="E36" s="99"/>
      <c r="F36" s="99"/>
      <c r="G36" s="99"/>
      <c r="H36" s="99"/>
      <c r="I36" s="99"/>
    </row>
    <row r="37" spans="1:9" ht="13.8" x14ac:dyDescent="0.3">
      <c r="A37" s="99"/>
      <c r="B37" s="99"/>
      <c r="C37" s="99"/>
      <c r="D37" s="99"/>
      <c r="E37" s="99"/>
      <c r="F37" s="99"/>
      <c r="G37" s="99"/>
      <c r="H37" s="99"/>
      <c r="I37" s="99"/>
    </row>
    <row r="38" spans="1:9" ht="13.8" x14ac:dyDescent="0.3">
      <c r="A38" s="19"/>
      <c r="B38" s="19"/>
      <c r="C38" s="19"/>
      <c r="D38" s="19"/>
      <c r="E38" s="19"/>
      <c r="F38" s="19"/>
      <c r="G38" s="19"/>
      <c r="H38" s="19"/>
      <c r="I38" s="19"/>
    </row>
    <row r="39" spans="1:9" ht="13.8" hidden="1" x14ac:dyDescent="0.3">
      <c r="A39" s="19"/>
      <c r="B39" s="19"/>
      <c r="C39" s="19"/>
      <c r="D39" s="19"/>
      <c r="E39" s="19"/>
      <c r="F39" s="19"/>
      <c r="G39" s="19"/>
      <c r="H39" s="19"/>
      <c r="I39" s="19"/>
    </row>
    <row r="40" spans="1:9" ht="13.8" hidden="1" x14ac:dyDescent="0.3">
      <c r="A40" s="19"/>
      <c r="B40" s="19"/>
      <c r="C40" s="19"/>
      <c r="D40" s="19"/>
      <c r="E40" s="19"/>
      <c r="F40" s="19"/>
      <c r="G40" s="19"/>
      <c r="H40" s="19"/>
      <c r="I40" s="19"/>
    </row>
    <row r="41" spans="1:9" ht="13.8" hidden="1" x14ac:dyDescent="0.3">
      <c r="A41" s="19"/>
      <c r="B41" s="19"/>
      <c r="C41" s="19"/>
      <c r="D41" s="19"/>
      <c r="E41" s="19"/>
      <c r="F41" s="19"/>
      <c r="G41" s="19"/>
      <c r="H41" s="19"/>
      <c r="I41" s="19"/>
    </row>
    <row r="42" spans="1:9" ht="13.8" hidden="1" x14ac:dyDescent="0.3">
      <c r="A42" s="19"/>
      <c r="B42" s="19"/>
      <c r="C42" s="19"/>
      <c r="D42" s="19"/>
      <c r="E42" s="19"/>
      <c r="F42" s="19"/>
      <c r="G42" s="19"/>
      <c r="H42" s="19"/>
      <c r="I42" s="19"/>
    </row>
    <row r="43" spans="1:9" ht="13.8" hidden="1" x14ac:dyDescent="0.3">
      <c r="A43" s="19"/>
      <c r="B43" s="19"/>
      <c r="C43" s="19"/>
      <c r="D43" s="19"/>
      <c r="E43" s="19"/>
      <c r="F43" s="19"/>
      <c r="G43" s="19"/>
      <c r="H43" s="19"/>
      <c r="I43" s="19"/>
    </row>
    <row r="44" spans="1:9" ht="13.8" hidden="1" x14ac:dyDescent="0.3">
      <c r="A44" s="19"/>
      <c r="B44" s="19"/>
      <c r="C44" s="19"/>
      <c r="D44" s="19"/>
      <c r="E44" s="19"/>
      <c r="F44" s="19"/>
      <c r="G44" s="19"/>
      <c r="H44" s="19"/>
      <c r="I44" s="19"/>
    </row>
    <row r="45" spans="1:9" ht="13.8" hidden="1" x14ac:dyDescent="0.3">
      <c r="A45" s="19"/>
      <c r="B45" s="19"/>
      <c r="C45" s="19"/>
      <c r="D45" s="19"/>
      <c r="E45" s="19"/>
      <c r="F45" s="19"/>
      <c r="G45" s="19"/>
      <c r="H45" s="19"/>
      <c r="I45" s="19"/>
    </row>
    <row r="46" spans="1:9" ht="13.8" hidden="1" x14ac:dyDescent="0.3">
      <c r="A46" s="19"/>
      <c r="B46" s="19"/>
      <c r="C46" s="19"/>
      <c r="D46" s="19"/>
      <c r="E46" s="19"/>
      <c r="F46" s="19"/>
      <c r="G46" s="19"/>
      <c r="H46" s="19"/>
      <c r="I46" s="19"/>
    </row>
    <row r="47" spans="1:9" ht="13.8" hidden="1" x14ac:dyDescent="0.3">
      <c r="A47" s="19"/>
      <c r="B47" s="19"/>
      <c r="C47" s="19"/>
      <c r="D47" s="19"/>
      <c r="E47" s="19"/>
      <c r="F47" s="19"/>
      <c r="G47" s="19"/>
      <c r="H47" s="19"/>
      <c r="I47" s="19"/>
    </row>
    <row r="48" spans="1:9" ht="13.8" hidden="1" x14ac:dyDescent="0.3">
      <c r="A48" s="19"/>
      <c r="B48" s="19"/>
      <c r="C48" s="19"/>
      <c r="D48" s="19"/>
      <c r="E48" s="19"/>
      <c r="F48" s="19"/>
      <c r="G48" s="19"/>
      <c r="H48" s="19"/>
      <c r="I48" s="19"/>
    </row>
    <row r="49" spans="1:9" ht="13.8" hidden="1" x14ac:dyDescent="0.3">
      <c r="A49" s="19"/>
      <c r="B49" s="19"/>
      <c r="C49" s="19"/>
      <c r="D49" s="19"/>
      <c r="E49" s="19"/>
      <c r="F49" s="19"/>
      <c r="G49" s="19"/>
      <c r="H49" s="19"/>
      <c r="I49" s="19"/>
    </row>
    <row r="50" spans="1:9" ht="13.8" hidden="1" x14ac:dyDescent="0.3">
      <c r="A50" s="19"/>
      <c r="B50" s="19"/>
      <c r="C50" s="19"/>
      <c r="D50" s="19"/>
      <c r="E50" s="19"/>
      <c r="F50" s="19"/>
      <c r="G50" s="19"/>
      <c r="H50" s="19"/>
      <c r="I50" s="19"/>
    </row>
    <row r="51" spans="1:9" ht="13.8" hidden="1" x14ac:dyDescent="0.3">
      <c r="A51" s="19"/>
      <c r="B51" s="19"/>
      <c r="C51" s="19"/>
      <c r="D51" s="19"/>
      <c r="E51" s="19"/>
      <c r="F51" s="19"/>
      <c r="G51" s="19"/>
      <c r="H51" s="19"/>
      <c r="I51" s="19"/>
    </row>
    <row r="52" spans="1:9" ht="13.8" hidden="1" x14ac:dyDescent="0.3">
      <c r="A52" s="19"/>
      <c r="B52" s="19"/>
      <c r="C52" s="19"/>
      <c r="D52" s="19"/>
      <c r="E52" s="19"/>
      <c r="F52" s="19"/>
      <c r="G52" s="19"/>
      <c r="H52" s="19"/>
      <c r="I52" s="19"/>
    </row>
    <row r="53" spans="1:9" ht="13.8" hidden="1" x14ac:dyDescent="0.3">
      <c r="A53" s="19"/>
      <c r="B53" s="19"/>
      <c r="C53" s="19"/>
      <c r="D53" s="19"/>
      <c r="E53" s="19"/>
      <c r="F53" s="19"/>
      <c r="G53" s="19"/>
      <c r="H53" s="19"/>
      <c r="I53" s="19"/>
    </row>
    <row r="78" spans="2:21" ht="13.8" hidden="1" x14ac:dyDescent="0.3">
      <c r="B78" s="20"/>
      <c r="C78" s="20"/>
      <c r="D78" s="20"/>
      <c r="E78" s="20"/>
      <c r="F78" s="20"/>
      <c r="G78" s="20"/>
      <c r="H78" s="20"/>
      <c r="I78" s="20"/>
      <c r="J78" s="20"/>
      <c r="K78" s="20"/>
      <c r="L78" s="20"/>
      <c r="M78" s="20"/>
      <c r="N78" s="20"/>
      <c r="O78" s="20"/>
      <c r="P78" s="20"/>
      <c r="Q78" s="20"/>
      <c r="R78" s="20"/>
      <c r="S78" s="20"/>
      <c r="T78" s="20"/>
      <c r="U78" s="20"/>
    </row>
    <row r="79" spans="2:21" ht="18" hidden="1" x14ac:dyDescent="0.35">
      <c r="B79" s="90"/>
      <c r="C79" s="90"/>
      <c r="D79" s="90"/>
      <c r="E79" s="90"/>
      <c r="F79" s="90"/>
      <c r="G79" s="90"/>
      <c r="H79" s="90"/>
      <c r="I79" s="90"/>
      <c r="J79" s="90"/>
      <c r="K79" s="21"/>
      <c r="L79" s="21"/>
      <c r="M79" s="21"/>
      <c r="N79" s="21"/>
      <c r="O79" s="21"/>
      <c r="P79" s="21"/>
      <c r="Q79" s="21"/>
      <c r="R79" s="21"/>
      <c r="S79" s="21"/>
      <c r="T79" s="21"/>
      <c r="U79" s="21"/>
    </row>
    <row r="80" spans="2:21" ht="13.8" hidden="1" x14ac:dyDescent="0.3">
      <c r="K80" s="18"/>
      <c r="L80" s="18"/>
      <c r="M80" s="18"/>
      <c r="N80" s="18"/>
      <c r="O80" s="18"/>
      <c r="P80" s="18"/>
      <c r="Q80" s="18"/>
      <c r="R80" s="18"/>
      <c r="S80" s="18"/>
      <c r="T80" s="18"/>
      <c r="U80" s="18"/>
    </row>
    <row r="81" spans="11:21" ht="13.8" hidden="1" x14ac:dyDescent="0.3">
      <c r="K81" s="19"/>
      <c r="L81" s="19"/>
      <c r="M81" s="19"/>
      <c r="N81" s="19"/>
      <c r="O81" s="19"/>
      <c r="P81" s="19"/>
      <c r="Q81" s="19"/>
      <c r="R81" s="19"/>
      <c r="S81" s="19"/>
      <c r="T81" s="19"/>
      <c r="U81" s="19"/>
    </row>
    <row r="82" spans="11:21" ht="13.8" hidden="1" x14ac:dyDescent="0.3">
      <c r="K82" s="19"/>
      <c r="L82" s="19"/>
      <c r="M82" s="19"/>
      <c r="N82" s="19"/>
      <c r="O82" s="19"/>
      <c r="P82" s="19"/>
      <c r="Q82" s="19"/>
      <c r="R82" s="19"/>
      <c r="S82" s="19"/>
      <c r="T82" s="19"/>
      <c r="U82" s="19"/>
    </row>
    <row r="83" spans="11:21" ht="13.8" hidden="1" x14ac:dyDescent="0.3">
      <c r="K83" s="19"/>
      <c r="L83" s="19"/>
      <c r="M83" s="19"/>
      <c r="N83" s="19"/>
      <c r="O83" s="19"/>
      <c r="P83" s="19"/>
      <c r="Q83" s="19"/>
      <c r="R83" s="19"/>
      <c r="S83" s="19"/>
      <c r="T83" s="19"/>
      <c r="U83" s="19"/>
    </row>
    <row r="84" spans="11:21" ht="13.8" hidden="1" x14ac:dyDescent="0.3">
      <c r="K84" s="19"/>
      <c r="L84" s="19"/>
      <c r="M84" s="19"/>
      <c r="N84" s="19"/>
      <c r="O84" s="19"/>
      <c r="P84" s="19"/>
      <c r="Q84" s="19"/>
      <c r="R84" s="19"/>
      <c r="S84" s="19"/>
      <c r="T84" s="19"/>
      <c r="U84" s="19"/>
    </row>
    <row r="85" spans="11:21" ht="13.8" hidden="1" x14ac:dyDescent="0.3">
      <c r="K85" s="19"/>
      <c r="L85" s="19"/>
      <c r="M85" s="19"/>
      <c r="N85" s="19"/>
      <c r="O85" s="19"/>
      <c r="P85" s="19"/>
      <c r="Q85" s="19"/>
      <c r="R85" s="19"/>
      <c r="S85" s="19"/>
      <c r="T85" s="19"/>
      <c r="U85" s="19"/>
    </row>
    <row r="86" spans="11:21" ht="13.8" hidden="1" x14ac:dyDescent="0.3">
      <c r="K86" s="19"/>
      <c r="L86" s="19"/>
      <c r="M86" s="19"/>
      <c r="N86" s="19"/>
      <c r="O86" s="19"/>
      <c r="P86" s="19"/>
      <c r="Q86" s="19"/>
      <c r="R86" s="19"/>
      <c r="S86" s="19"/>
      <c r="T86" s="19"/>
      <c r="U86" s="19"/>
    </row>
    <row r="87" spans="11:21" ht="13.8" hidden="1" x14ac:dyDescent="0.3">
      <c r="K87" s="19"/>
      <c r="L87" s="19"/>
      <c r="M87" s="19"/>
      <c r="N87" s="19"/>
      <c r="O87" s="19"/>
      <c r="P87" s="19"/>
      <c r="Q87" s="19"/>
      <c r="R87" s="19"/>
      <c r="S87" s="19"/>
      <c r="T87" s="19"/>
      <c r="U87" s="19"/>
    </row>
    <row r="88" spans="11:21" ht="13.8" hidden="1" x14ac:dyDescent="0.3">
      <c r="K88" s="19"/>
      <c r="L88" s="19"/>
      <c r="M88" s="19"/>
      <c r="N88" s="19"/>
      <c r="O88" s="19"/>
      <c r="P88" s="19"/>
      <c r="Q88" s="19"/>
      <c r="R88" s="19"/>
      <c r="S88" s="19"/>
      <c r="T88" s="19"/>
      <c r="U88" s="19"/>
    </row>
    <row r="89" spans="11:21" ht="13.8" hidden="1" x14ac:dyDescent="0.3">
      <c r="K89" s="19"/>
      <c r="L89" s="19"/>
      <c r="M89" s="19"/>
      <c r="N89" s="19"/>
      <c r="O89" s="19"/>
      <c r="P89" s="19"/>
      <c r="Q89" s="19"/>
      <c r="R89" s="19"/>
      <c r="S89" s="19"/>
      <c r="T89" s="19"/>
      <c r="U89" s="19"/>
    </row>
    <row r="90" spans="11:21" ht="13.8" hidden="1" x14ac:dyDescent="0.3">
      <c r="K90" s="19"/>
      <c r="L90" s="19"/>
      <c r="M90" s="19"/>
      <c r="N90" s="19"/>
      <c r="O90" s="19"/>
      <c r="P90" s="19"/>
      <c r="Q90" s="19"/>
      <c r="R90" s="19"/>
      <c r="S90" s="19"/>
      <c r="T90" s="19"/>
      <c r="U90" s="19"/>
    </row>
    <row r="91" spans="11:21" ht="13.8" hidden="1" x14ac:dyDescent="0.3">
      <c r="K91" s="19"/>
      <c r="L91" s="19"/>
      <c r="M91" s="19"/>
      <c r="N91" s="19"/>
      <c r="O91" s="19"/>
      <c r="P91" s="19"/>
      <c r="Q91" s="19"/>
      <c r="R91" s="19"/>
      <c r="S91" s="19"/>
      <c r="T91" s="19"/>
      <c r="U91" s="19"/>
    </row>
    <row r="92" spans="11:21" ht="13.8" hidden="1" x14ac:dyDescent="0.3">
      <c r="K92" s="19"/>
      <c r="L92" s="19"/>
      <c r="M92" s="19"/>
      <c r="N92" s="19"/>
      <c r="O92" s="19"/>
      <c r="P92" s="19"/>
      <c r="Q92" s="19"/>
      <c r="R92" s="19"/>
      <c r="S92" s="19"/>
      <c r="T92" s="19"/>
      <c r="U92" s="19"/>
    </row>
    <row r="93" spans="11:21" ht="13.8" hidden="1" x14ac:dyDescent="0.3">
      <c r="K93" s="19"/>
      <c r="L93" s="19"/>
      <c r="M93" s="19"/>
      <c r="N93" s="19"/>
      <c r="O93" s="19"/>
      <c r="P93" s="19"/>
      <c r="Q93" s="19"/>
      <c r="R93" s="19"/>
      <c r="S93" s="19"/>
      <c r="T93" s="19"/>
      <c r="U93" s="19"/>
    </row>
    <row r="94" spans="11:21" ht="13.8" hidden="1" x14ac:dyDescent="0.3">
      <c r="K94" s="19"/>
      <c r="L94" s="19"/>
      <c r="M94" s="19"/>
      <c r="N94" s="19"/>
      <c r="O94" s="19"/>
      <c r="P94" s="19"/>
      <c r="Q94" s="19"/>
      <c r="R94" s="19"/>
      <c r="S94" s="19"/>
      <c r="T94" s="19"/>
      <c r="U94" s="19"/>
    </row>
    <row r="95" spans="11:21" ht="13.8" hidden="1" x14ac:dyDescent="0.3">
      <c r="K95" s="19"/>
      <c r="L95" s="19"/>
      <c r="M95" s="19"/>
      <c r="N95" s="19"/>
      <c r="O95" s="19"/>
      <c r="P95" s="19"/>
      <c r="Q95" s="19"/>
      <c r="R95" s="19"/>
      <c r="S95" s="19"/>
      <c r="T95" s="19"/>
      <c r="U95" s="19"/>
    </row>
    <row r="96" spans="11:21" ht="13.8" hidden="1" x14ac:dyDescent="0.3">
      <c r="K96" s="19"/>
      <c r="L96" s="19"/>
      <c r="M96" s="19"/>
      <c r="N96" s="19"/>
      <c r="O96" s="19"/>
      <c r="P96" s="19"/>
      <c r="Q96" s="19"/>
      <c r="R96" s="19"/>
      <c r="S96" s="19"/>
      <c r="T96" s="19"/>
      <c r="U96" s="19"/>
    </row>
    <row r="97" spans="2:23" ht="13.8" hidden="1" x14ac:dyDescent="0.3">
      <c r="K97" s="19"/>
      <c r="L97" s="19"/>
      <c r="M97" s="19"/>
      <c r="N97" s="19"/>
      <c r="O97" s="19"/>
      <c r="P97" s="19"/>
      <c r="Q97" s="19"/>
      <c r="R97" s="19"/>
      <c r="S97" s="19"/>
      <c r="T97" s="19"/>
      <c r="U97" s="19"/>
    </row>
    <row r="98" spans="2:23" ht="13.8" hidden="1" x14ac:dyDescent="0.3">
      <c r="K98" s="19"/>
      <c r="L98" s="19"/>
      <c r="M98" s="19"/>
      <c r="N98" s="19"/>
      <c r="O98" s="19"/>
      <c r="P98" s="19"/>
      <c r="Q98" s="19"/>
      <c r="R98" s="19"/>
      <c r="S98" s="19"/>
      <c r="T98" s="19"/>
      <c r="U98" s="19"/>
    </row>
    <row r="99" spans="2:23" ht="13.8" hidden="1" x14ac:dyDescent="0.3">
      <c r="K99" s="19"/>
      <c r="L99" s="19"/>
      <c r="M99" s="19"/>
      <c r="N99" s="19"/>
      <c r="O99" s="19"/>
      <c r="P99" s="19"/>
      <c r="Q99" s="19"/>
      <c r="R99" s="19"/>
      <c r="S99" s="19"/>
      <c r="T99" s="19"/>
      <c r="U99" s="19"/>
    </row>
    <row r="100" spans="2:23" ht="13.8" hidden="1" x14ac:dyDescent="0.3">
      <c r="K100" s="19"/>
      <c r="L100" s="19"/>
      <c r="M100" s="19"/>
      <c r="N100" s="19"/>
      <c r="O100" s="19"/>
      <c r="P100" s="19"/>
      <c r="Q100" s="19"/>
      <c r="R100" s="19"/>
      <c r="S100" s="19"/>
      <c r="T100" s="19"/>
      <c r="U100" s="19"/>
    </row>
    <row r="101" spans="2:23" ht="13.8" hidden="1" x14ac:dyDescent="0.3">
      <c r="K101" s="19"/>
      <c r="L101" s="19"/>
      <c r="M101" s="19"/>
      <c r="N101" s="19"/>
      <c r="O101" s="19"/>
      <c r="P101" s="19"/>
      <c r="Q101" s="19"/>
      <c r="R101" s="19"/>
      <c r="S101" s="19"/>
      <c r="T101" s="19"/>
      <c r="U101" s="19"/>
    </row>
    <row r="102" spans="2:23" ht="11.25" hidden="1" customHeight="1" x14ac:dyDescent="0.3">
      <c r="K102" s="19"/>
      <c r="L102" s="19"/>
      <c r="M102" s="19"/>
      <c r="N102" s="19"/>
      <c r="O102" s="19"/>
      <c r="P102" s="19"/>
      <c r="Q102" s="19"/>
      <c r="R102" s="19"/>
      <c r="S102" s="19"/>
      <c r="T102" s="19"/>
      <c r="U102" s="19"/>
    </row>
    <row r="103" spans="2:23" ht="11.25" hidden="1" customHeight="1" x14ac:dyDescent="0.3">
      <c r="K103" s="19"/>
      <c r="L103" s="19"/>
      <c r="M103" s="19"/>
      <c r="N103" s="19"/>
      <c r="O103" s="19"/>
      <c r="P103" s="19"/>
      <c r="Q103" s="19"/>
      <c r="R103" s="19"/>
      <c r="S103" s="19"/>
      <c r="T103" s="19"/>
      <c r="U103" s="19"/>
    </row>
    <row r="104" spans="2:23" ht="11.25" hidden="1" customHeight="1" x14ac:dyDescent="0.3">
      <c r="K104" s="19"/>
      <c r="L104" s="19"/>
      <c r="M104" s="19"/>
      <c r="N104" s="19"/>
      <c r="O104" s="19"/>
      <c r="P104" s="19"/>
      <c r="Q104" s="19"/>
      <c r="R104" s="19"/>
      <c r="S104" s="19"/>
      <c r="T104" s="19"/>
      <c r="U104" s="19"/>
    </row>
    <row r="105" spans="2:23" ht="13.8" hidden="1" x14ac:dyDescent="0.3">
      <c r="K105" s="19"/>
      <c r="L105" s="19"/>
      <c r="M105" s="19"/>
      <c r="N105" s="19"/>
      <c r="O105" s="19"/>
      <c r="P105" s="19"/>
      <c r="Q105" s="19"/>
      <c r="R105" s="19"/>
      <c r="S105" s="19"/>
      <c r="T105" s="19"/>
      <c r="U105" s="19"/>
    </row>
    <row r="106" spans="2:23" ht="13.8" hidden="1" x14ac:dyDescent="0.3">
      <c r="K106" s="19"/>
      <c r="L106" s="19"/>
      <c r="M106" s="19"/>
      <c r="N106" s="19"/>
      <c r="O106" s="19"/>
      <c r="P106" s="19"/>
      <c r="Q106" s="19"/>
      <c r="R106" s="19"/>
      <c r="S106" s="19"/>
      <c r="T106" s="19"/>
      <c r="U106" s="19"/>
    </row>
    <row r="107" spans="2:23" ht="31.2" hidden="1" x14ac:dyDescent="0.25">
      <c r="B107" s="2"/>
      <c r="C107" s="2"/>
      <c r="D107" s="2"/>
      <c r="E107" s="2"/>
      <c r="F107" s="2"/>
      <c r="G107" s="2"/>
      <c r="H107" s="2"/>
      <c r="I107" s="2"/>
      <c r="J107" s="2"/>
      <c r="K107" s="2"/>
      <c r="L107" s="2"/>
      <c r="M107" s="2"/>
      <c r="N107" s="2"/>
      <c r="O107" s="2"/>
      <c r="P107" s="2"/>
      <c r="Q107" s="2"/>
      <c r="R107" s="2"/>
      <c r="S107" s="2"/>
      <c r="T107" s="2"/>
      <c r="U107" s="2"/>
      <c r="W107" s="22"/>
    </row>
    <row r="108" spans="2:23" ht="13.8" hidden="1" x14ac:dyDescent="0.25">
      <c r="B108" s="2"/>
      <c r="C108" s="2"/>
      <c r="D108" s="2"/>
      <c r="E108" s="2"/>
      <c r="F108" s="2"/>
      <c r="G108" s="2"/>
      <c r="H108" s="2"/>
      <c r="I108" s="2"/>
      <c r="J108" s="2"/>
      <c r="K108" s="2"/>
      <c r="L108" s="2"/>
      <c r="M108" s="2"/>
      <c r="N108" s="2"/>
      <c r="O108" s="2"/>
      <c r="P108" s="2"/>
      <c r="Q108" s="2"/>
      <c r="R108" s="2"/>
      <c r="S108" s="2"/>
      <c r="T108" s="2"/>
      <c r="U108" s="2"/>
    </row>
    <row r="109" spans="2:23" ht="13.8" hidden="1" x14ac:dyDescent="0.25">
      <c r="B109" s="2"/>
      <c r="C109" s="2"/>
      <c r="D109" s="2"/>
      <c r="E109" s="2"/>
      <c r="F109" s="2"/>
      <c r="G109" s="2"/>
      <c r="H109" s="2"/>
      <c r="I109" s="2"/>
      <c r="J109" s="2"/>
      <c r="K109" s="2"/>
      <c r="L109" s="2"/>
      <c r="M109" s="2"/>
      <c r="N109" s="2"/>
      <c r="O109" s="2"/>
      <c r="P109" s="2"/>
      <c r="Q109" s="2"/>
      <c r="R109" s="2"/>
      <c r="S109" s="2"/>
      <c r="T109" s="2"/>
      <c r="U109" s="2"/>
    </row>
    <row r="110" spans="2:23" ht="13.8" hidden="1" x14ac:dyDescent="0.25">
      <c r="B110" s="2"/>
      <c r="C110" s="2"/>
      <c r="D110" s="2"/>
      <c r="E110" s="2"/>
      <c r="F110" s="2"/>
      <c r="G110" s="2"/>
      <c r="H110" s="2"/>
      <c r="I110" s="2"/>
      <c r="J110" s="2"/>
      <c r="K110" s="2"/>
      <c r="L110" s="2"/>
      <c r="M110" s="2"/>
      <c r="N110" s="2"/>
      <c r="O110" s="2"/>
      <c r="P110" s="2"/>
      <c r="Q110" s="2"/>
      <c r="R110" s="2"/>
      <c r="S110" s="2"/>
      <c r="T110" s="2"/>
      <c r="U110" s="2"/>
    </row>
    <row r="111" spans="2:23" ht="13.8" hidden="1" x14ac:dyDescent="0.3"/>
    <row r="112" spans="2:23" ht="13.8" hidden="1" x14ac:dyDescent="0.3"/>
    <row r="131" spans="2:2" ht="12.75" hidden="1" customHeight="1" x14ac:dyDescent="0.3">
      <c r="B131" s="2">
        <v>1990</v>
      </c>
    </row>
    <row r="132" spans="2:2" ht="12.75" hidden="1" customHeight="1" x14ac:dyDescent="0.3">
      <c r="B132" s="2">
        <f t="shared" ref="B132:B163" si="0">+B131+1</f>
        <v>1991</v>
      </c>
    </row>
    <row r="133" spans="2:2" ht="12.75" hidden="1" customHeight="1" x14ac:dyDescent="0.3">
      <c r="B133" s="2">
        <f t="shared" si="0"/>
        <v>1992</v>
      </c>
    </row>
    <row r="134" spans="2:2" ht="12.75" hidden="1" customHeight="1" x14ac:dyDescent="0.3">
      <c r="B134" s="2">
        <f t="shared" si="0"/>
        <v>1993</v>
      </c>
    </row>
    <row r="135" spans="2:2" ht="12.75" hidden="1" customHeight="1" x14ac:dyDescent="0.3">
      <c r="B135" s="2">
        <f t="shared" si="0"/>
        <v>1994</v>
      </c>
    </row>
    <row r="136" spans="2:2" ht="12.75" hidden="1" customHeight="1" x14ac:dyDescent="0.3">
      <c r="B136" s="2">
        <f t="shared" si="0"/>
        <v>1995</v>
      </c>
    </row>
    <row r="137" spans="2:2" ht="12.75" hidden="1" customHeight="1" x14ac:dyDescent="0.3">
      <c r="B137" s="2">
        <f t="shared" si="0"/>
        <v>1996</v>
      </c>
    </row>
    <row r="138" spans="2:2" ht="12.75" hidden="1" customHeight="1" x14ac:dyDescent="0.3">
      <c r="B138" s="2">
        <f t="shared" si="0"/>
        <v>1997</v>
      </c>
    </row>
    <row r="139" spans="2:2" ht="12.75" hidden="1" customHeight="1" x14ac:dyDescent="0.3">
      <c r="B139" s="2">
        <f t="shared" si="0"/>
        <v>1998</v>
      </c>
    </row>
    <row r="140" spans="2:2" ht="12.75" hidden="1" customHeight="1" x14ac:dyDescent="0.3">
      <c r="B140" s="2">
        <f t="shared" si="0"/>
        <v>1999</v>
      </c>
    </row>
    <row r="141" spans="2:2" ht="12.75" hidden="1" customHeight="1" x14ac:dyDescent="0.3">
      <c r="B141" s="2">
        <f t="shared" si="0"/>
        <v>2000</v>
      </c>
    </row>
    <row r="142" spans="2:2" ht="12.75" hidden="1" customHeight="1" x14ac:dyDescent="0.3">
      <c r="B142" s="2">
        <f t="shared" si="0"/>
        <v>2001</v>
      </c>
    </row>
    <row r="143" spans="2:2" ht="12.75" hidden="1" customHeight="1" x14ac:dyDescent="0.3">
      <c r="B143" s="2">
        <f t="shared" si="0"/>
        <v>2002</v>
      </c>
    </row>
    <row r="144" spans="2:2" ht="12.75" hidden="1" customHeight="1" x14ac:dyDescent="0.3">
      <c r="B144" s="2">
        <f t="shared" si="0"/>
        <v>2003</v>
      </c>
    </row>
    <row r="145" spans="2:2" ht="12.75" hidden="1" customHeight="1" x14ac:dyDescent="0.3">
      <c r="B145" s="2">
        <f t="shared" si="0"/>
        <v>2004</v>
      </c>
    </row>
    <row r="146" spans="2:2" ht="12.75" hidden="1" customHeight="1" x14ac:dyDescent="0.3">
      <c r="B146" s="2">
        <f t="shared" si="0"/>
        <v>2005</v>
      </c>
    </row>
    <row r="147" spans="2:2" ht="12.75" hidden="1" customHeight="1" x14ac:dyDescent="0.3">
      <c r="B147" s="2">
        <f t="shared" si="0"/>
        <v>2006</v>
      </c>
    </row>
    <row r="148" spans="2:2" ht="12.75" hidden="1" customHeight="1" x14ac:dyDescent="0.3">
      <c r="B148" s="2">
        <f t="shared" si="0"/>
        <v>2007</v>
      </c>
    </row>
    <row r="149" spans="2:2" ht="12.75" hidden="1" customHeight="1" x14ac:dyDescent="0.3">
      <c r="B149" s="2">
        <f t="shared" si="0"/>
        <v>2008</v>
      </c>
    </row>
    <row r="150" spans="2:2" ht="12.75" hidden="1" customHeight="1" x14ac:dyDescent="0.3">
      <c r="B150" s="2">
        <f t="shared" si="0"/>
        <v>2009</v>
      </c>
    </row>
    <row r="151" spans="2:2" ht="12.75" hidden="1" customHeight="1" x14ac:dyDescent="0.3">
      <c r="B151" s="2">
        <f t="shared" si="0"/>
        <v>2010</v>
      </c>
    </row>
    <row r="152" spans="2:2" ht="12.75" hidden="1" customHeight="1" x14ac:dyDescent="0.3">
      <c r="B152" s="2">
        <f t="shared" si="0"/>
        <v>2011</v>
      </c>
    </row>
    <row r="153" spans="2:2" ht="12.75" hidden="1" customHeight="1" x14ac:dyDescent="0.3">
      <c r="B153" s="2">
        <f t="shared" si="0"/>
        <v>2012</v>
      </c>
    </row>
    <row r="154" spans="2:2" ht="12.75" hidden="1" customHeight="1" x14ac:dyDescent="0.3">
      <c r="B154" s="2">
        <f t="shared" si="0"/>
        <v>2013</v>
      </c>
    </row>
    <row r="155" spans="2:2" ht="12.75" hidden="1" customHeight="1" x14ac:dyDescent="0.3">
      <c r="B155" s="2">
        <f t="shared" si="0"/>
        <v>2014</v>
      </c>
    </row>
    <row r="156" spans="2:2" ht="12.75" hidden="1" customHeight="1" x14ac:dyDescent="0.3">
      <c r="B156" s="2">
        <f t="shared" si="0"/>
        <v>2015</v>
      </c>
    </row>
    <row r="157" spans="2:2" ht="12.75" hidden="1" customHeight="1" x14ac:dyDescent="0.3">
      <c r="B157" s="2">
        <f t="shared" si="0"/>
        <v>2016</v>
      </c>
    </row>
    <row r="158" spans="2:2" ht="12.75" hidden="1" customHeight="1" x14ac:dyDescent="0.3">
      <c r="B158" s="2">
        <f t="shared" si="0"/>
        <v>2017</v>
      </c>
    </row>
    <row r="159" spans="2:2" ht="12.75" hidden="1" customHeight="1" x14ac:dyDescent="0.3">
      <c r="B159" s="2">
        <f t="shared" si="0"/>
        <v>2018</v>
      </c>
    </row>
    <row r="160" spans="2:2" ht="12.75" hidden="1" customHeight="1" x14ac:dyDescent="0.3">
      <c r="B160" s="2">
        <f t="shared" si="0"/>
        <v>2019</v>
      </c>
    </row>
    <row r="161" spans="2:2" ht="12.75" hidden="1" customHeight="1" x14ac:dyDescent="0.3">
      <c r="B161" s="2">
        <f t="shared" si="0"/>
        <v>2020</v>
      </c>
    </row>
    <row r="162" spans="2:2" ht="12.75" hidden="1" customHeight="1" x14ac:dyDescent="0.3">
      <c r="B162" s="2">
        <f t="shared" si="0"/>
        <v>2021</v>
      </c>
    </row>
    <row r="163" spans="2:2" ht="12.75" hidden="1" customHeight="1" x14ac:dyDescent="0.3">
      <c r="B163" s="2">
        <f t="shared" si="0"/>
        <v>2022</v>
      </c>
    </row>
  </sheetData>
  <sheetProtection algorithmName="SHA-512" hashValue="u+zuA5P8WidVcJ+od8UkGzDuHqWl2mri2KfG0TplKq6oQtiivhDfLuPkt2ryA3ZaTzcst1rJuq1ljWkF9eWnzQ==" saltValue="8C5NKlqiRifC59CO3HUWzQ==" spinCount="100000" sheet="1" selectLockedCells="1"/>
  <mergeCells count="4">
    <mergeCell ref="B79:J79"/>
    <mergeCell ref="A33:I37"/>
    <mergeCell ref="A7:I7"/>
    <mergeCell ref="A8:I8"/>
  </mergeCells>
  <phoneticPr fontId="1" type="noConversion"/>
  <hyperlinks>
    <hyperlink ref="B29" location="'AVC Calculator'!A1" display="Click to return to Calculator" xr:uid="{F6CADAEE-A57D-4BEE-B644-DC3D65CE6EFD}"/>
  </hyperlinks>
  <pageMargins left="0.74803149606299213" right="0.74803149606299213" top="0.98425196850393704" bottom="0.98425196850393704" header="0.51181102362204722" footer="0.51181102362204722"/>
  <pageSetup scale="87" orientation="portrait" verticalDpi="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750A1-DFE5-4EB9-8C28-E0DB58FCCDFB}">
  <sheetPr codeName="Sheet7"/>
  <dimension ref="A1:H37"/>
  <sheetViews>
    <sheetView showGridLines="0" workbookViewId="0">
      <pane ySplit="1" topLeftCell="A17" activePane="bottomLeft" state="frozen"/>
      <selection activeCell="M12" sqref="M12"/>
      <selection pane="bottomLeft" activeCell="E38" sqref="E38"/>
    </sheetView>
  </sheetViews>
  <sheetFormatPr defaultColWidth="9" defaultRowHeight="13.8" x14ac:dyDescent="0.3"/>
  <cols>
    <col min="1" max="1" width="10" style="1" customWidth="1"/>
    <col min="2" max="4" width="11.109375" style="1" customWidth="1"/>
    <col min="5" max="5" width="11.33203125" style="2" customWidth="1"/>
    <col min="6" max="16384" width="9" style="2"/>
  </cols>
  <sheetData>
    <row r="1" spans="1:5" s="7" customFormat="1" x14ac:dyDescent="0.3">
      <c r="A1" s="6" t="s">
        <v>34</v>
      </c>
      <c r="B1" s="6" t="s">
        <v>7</v>
      </c>
      <c r="C1" s="6" t="s">
        <v>35</v>
      </c>
      <c r="D1" s="6" t="s">
        <v>36</v>
      </c>
      <c r="E1" s="7" t="s">
        <v>156</v>
      </c>
    </row>
    <row r="2" spans="1:5" x14ac:dyDescent="0.3">
      <c r="A2" s="3">
        <v>1990</v>
      </c>
      <c r="B2" s="1">
        <v>28900</v>
      </c>
      <c r="C2" s="1">
        <v>63889</v>
      </c>
      <c r="D2" s="1">
        <v>86111</v>
      </c>
      <c r="E2" s="1">
        <v>1722.22</v>
      </c>
    </row>
    <row r="3" spans="1:5" x14ac:dyDescent="0.3">
      <c r="A3" s="3">
        <v>1991</v>
      </c>
      <c r="B3" s="1">
        <v>30500</v>
      </c>
      <c r="C3" s="1">
        <v>69444</v>
      </c>
      <c r="D3" s="1">
        <v>86111</v>
      </c>
      <c r="E3" s="1">
        <v>1722.22</v>
      </c>
    </row>
    <row r="4" spans="1:5" x14ac:dyDescent="0.3">
      <c r="A4" s="3">
        <v>1992</v>
      </c>
      <c r="B4" s="1">
        <v>32200</v>
      </c>
      <c r="C4" s="1">
        <v>69444</v>
      </c>
      <c r="D4" s="1">
        <v>86111</v>
      </c>
      <c r="E4" s="1">
        <v>1722.22</v>
      </c>
    </row>
    <row r="5" spans="1:5" x14ac:dyDescent="0.3">
      <c r="A5" s="3">
        <v>1993</v>
      </c>
      <c r="B5" s="1">
        <v>33400</v>
      </c>
      <c r="C5" s="1">
        <v>75000</v>
      </c>
      <c r="D5" s="1">
        <v>86111</v>
      </c>
      <c r="E5" s="1">
        <v>1722.22</v>
      </c>
    </row>
    <row r="6" spans="1:5" x14ac:dyDescent="0.3">
      <c r="A6" s="3">
        <v>1994</v>
      </c>
      <c r="B6" s="1">
        <v>34400</v>
      </c>
      <c r="C6" s="1">
        <v>80556</v>
      </c>
      <c r="D6" s="1">
        <v>86111</v>
      </c>
      <c r="E6" s="1">
        <v>1722.22</v>
      </c>
    </row>
    <row r="7" spans="1:5" x14ac:dyDescent="0.3">
      <c r="A7" s="3">
        <v>1995</v>
      </c>
      <c r="B7" s="1">
        <v>34900</v>
      </c>
      <c r="E7" s="1">
        <v>1722.22</v>
      </c>
    </row>
    <row r="8" spans="1:5" x14ac:dyDescent="0.3">
      <c r="A8" s="3">
        <v>1996</v>
      </c>
      <c r="B8" s="1">
        <v>35400</v>
      </c>
      <c r="E8" s="1">
        <v>1722.22</v>
      </c>
    </row>
    <row r="9" spans="1:5" x14ac:dyDescent="0.3">
      <c r="A9" s="3">
        <v>1997</v>
      </c>
      <c r="B9" s="1">
        <v>35800</v>
      </c>
      <c r="E9" s="1">
        <v>1722.22</v>
      </c>
    </row>
    <row r="10" spans="1:5" x14ac:dyDescent="0.3">
      <c r="A10" s="3">
        <v>1998</v>
      </c>
      <c r="B10" s="1">
        <v>36900</v>
      </c>
      <c r="E10" s="1">
        <v>1722.22</v>
      </c>
    </row>
    <row r="11" spans="1:5" x14ac:dyDescent="0.3">
      <c r="A11" s="3">
        <v>1999</v>
      </c>
      <c r="B11" s="1">
        <v>37400</v>
      </c>
      <c r="E11" s="1">
        <v>1722.22</v>
      </c>
    </row>
    <row r="12" spans="1:5" x14ac:dyDescent="0.3">
      <c r="A12" s="3">
        <v>2000</v>
      </c>
      <c r="B12" s="1">
        <v>37600</v>
      </c>
      <c r="E12" s="1">
        <v>1722.22</v>
      </c>
    </row>
    <row r="13" spans="1:5" x14ac:dyDescent="0.3">
      <c r="A13" s="3">
        <v>2001</v>
      </c>
      <c r="B13" s="1">
        <v>38300</v>
      </c>
      <c r="E13" s="1">
        <v>1722.22</v>
      </c>
    </row>
    <row r="14" spans="1:5" x14ac:dyDescent="0.3">
      <c r="A14" s="3">
        <v>2002</v>
      </c>
      <c r="B14" s="1">
        <v>39100</v>
      </c>
      <c r="E14" s="1">
        <v>1722.22</v>
      </c>
    </row>
    <row r="15" spans="1:5" x14ac:dyDescent="0.3">
      <c r="A15" s="3">
        <v>2003</v>
      </c>
      <c r="B15" s="1">
        <v>39900</v>
      </c>
      <c r="E15" s="1">
        <v>1722.22</v>
      </c>
    </row>
    <row r="16" spans="1:5" x14ac:dyDescent="0.3">
      <c r="A16" s="3">
        <v>2004</v>
      </c>
      <c r="B16" s="1">
        <v>40500</v>
      </c>
      <c r="E16" s="1">
        <v>1833.33</v>
      </c>
    </row>
    <row r="17" spans="1:8" x14ac:dyDescent="0.3">
      <c r="A17" s="3">
        <v>2005</v>
      </c>
      <c r="B17" s="1">
        <v>41100</v>
      </c>
      <c r="E17" s="1">
        <v>2000</v>
      </c>
    </row>
    <row r="18" spans="1:8" x14ac:dyDescent="0.3">
      <c r="A18" s="3">
        <v>2006</v>
      </c>
      <c r="B18" s="1">
        <v>42100</v>
      </c>
      <c r="E18" s="1">
        <v>2111.11</v>
      </c>
    </row>
    <row r="19" spans="1:8" x14ac:dyDescent="0.3">
      <c r="A19" s="3">
        <v>2007</v>
      </c>
      <c r="B19" s="1">
        <v>43700</v>
      </c>
      <c r="E19" s="1">
        <v>2222.2199999999998</v>
      </c>
    </row>
    <row r="20" spans="1:8" x14ac:dyDescent="0.3">
      <c r="A20" s="3">
        <v>2008</v>
      </c>
      <c r="B20" s="1">
        <v>44900</v>
      </c>
      <c r="E20" s="1">
        <v>2333.33</v>
      </c>
    </row>
    <row r="21" spans="1:8" x14ac:dyDescent="0.3">
      <c r="A21" s="3">
        <v>2009</v>
      </c>
      <c r="B21" s="1">
        <v>46300</v>
      </c>
      <c r="E21" s="1">
        <v>2444.44</v>
      </c>
    </row>
    <row r="22" spans="1:8" x14ac:dyDescent="0.3">
      <c r="A22" s="3">
        <v>2010</v>
      </c>
      <c r="B22" s="1">
        <v>47200</v>
      </c>
      <c r="E22" s="1">
        <v>2494.44</v>
      </c>
    </row>
    <row r="23" spans="1:8" x14ac:dyDescent="0.3">
      <c r="A23" s="3">
        <v>2011</v>
      </c>
      <c r="B23" s="1">
        <v>48300</v>
      </c>
      <c r="E23" s="1">
        <v>2552.2199999999998</v>
      </c>
    </row>
    <row r="24" spans="1:8" x14ac:dyDescent="0.3">
      <c r="A24" s="3">
        <v>2012</v>
      </c>
      <c r="B24" s="1">
        <v>50100</v>
      </c>
      <c r="E24" s="1">
        <v>2646.67</v>
      </c>
      <c r="H24" s="8" t="s">
        <v>115</v>
      </c>
    </row>
    <row r="25" spans="1:8" x14ac:dyDescent="0.3">
      <c r="A25" s="3">
        <v>2013</v>
      </c>
      <c r="B25" s="1">
        <v>51100</v>
      </c>
      <c r="E25" s="1">
        <v>2696.97</v>
      </c>
    </row>
    <row r="26" spans="1:8" x14ac:dyDescent="0.3">
      <c r="A26" s="3">
        <v>2014</v>
      </c>
      <c r="B26" s="1">
        <v>52500</v>
      </c>
      <c r="E26" s="1">
        <v>2770</v>
      </c>
    </row>
    <row r="27" spans="1:8" x14ac:dyDescent="0.3">
      <c r="A27" s="3">
        <v>2015</v>
      </c>
      <c r="B27" s="1">
        <v>53600</v>
      </c>
      <c r="E27" s="1">
        <v>2818.89</v>
      </c>
    </row>
    <row r="28" spans="1:8" x14ac:dyDescent="0.3">
      <c r="A28" s="3">
        <v>2016</v>
      </c>
      <c r="B28" s="1">
        <v>54900</v>
      </c>
      <c r="E28" s="1">
        <v>2890</v>
      </c>
    </row>
    <row r="29" spans="1:8" x14ac:dyDescent="0.3">
      <c r="A29" s="3">
        <v>2017</v>
      </c>
      <c r="B29" s="1">
        <v>55300</v>
      </c>
      <c r="E29" s="1">
        <v>2914.44</v>
      </c>
    </row>
    <row r="30" spans="1:8" x14ac:dyDescent="0.3">
      <c r="A30" s="3">
        <v>2018</v>
      </c>
      <c r="B30" s="1">
        <v>55900</v>
      </c>
      <c r="E30" s="1">
        <v>2944.44</v>
      </c>
    </row>
    <row r="31" spans="1:8" x14ac:dyDescent="0.3">
      <c r="A31" s="3">
        <v>2019</v>
      </c>
      <c r="B31" s="1">
        <v>57400</v>
      </c>
      <c r="E31" s="1">
        <v>3025.56</v>
      </c>
    </row>
    <row r="32" spans="1:8" x14ac:dyDescent="0.3">
      <c r="A32" s="3">
        <v>2020</v>
      </c>
      <c r="B32" s="1">
        <v>58700</v>
      </c>
      <c r="E32" s="1">
        <v>3092.22</v>
      </c>
    </row>
    <row r="33" spans="1:5" x14ac:dyDescent="0.3">
      <c r="A33" s="3">
        <v>2021</v>
      </c>
      <c r="B33" s="1">
        <v>61600</v>
      </c>
      <c r="E33" s="1">
        <v>3245.56</v>
      </c>
    </row>
    <row r="34" spans="1:5" x14ac:dyDescent="0.3">
      <c r="A34" s="3">
        <v>2022</v>
      </c>
      <c r="B34" s="1">
        <v>64900</v>
      </c>
      <c r="E34" s="1">
        <v>3420</v>
      </c>
    </row>
    <row r="35" spans="1:5" x14ac:dyDescent="0.3">
      <c r="A35" s="3">
        <v>2023</v>
      </c>
      <c r="B35" s="1">
        <v>66600</v>
      </c>
      <c r="E35" s="1">
        <v>3506.67</v>
      </c>
    </row>
    <row r="36" spans="1:5" x14ac:dyDescent="0.3">
      <c r="A36" s="3">
        <v>2024</v>
      </c>
      <c r="B36" s="1">
        <v>68500</v>
      </c>
      <c r="E36" s="1">
        <v>3610</v>
      </c>
    </row>
    <row r="37" spans="1:5" x14ac:dyDescent="0.3">
      <c r="A37" s="3">
        <v>2025</v>
      </c>
      <c r="B37" s="1">
        <v>71300</v>
      </c>
      <c r="E37" s="1">
        <v>3756.67</v>
      </c>
    </row>
  </sheetData>
  <sheetProtection algorithmName="SHA-512" hashValue="T7pyrDc9uwITmakaCqAbpXsmPYd7YBVTey4pqFeVFJLWhlOstXI++40+X5Kzvkalf94nE83q9slBcCLHo7ABsw==" saltValue="SR/cdckSwHcknvQHZJ1pBQ==" spinCount="100000" sheet="1" objects="1" scenarios="1"/>
  <phoneticPr fontId="1" type="noConversion"/>
  <hyperlinks>
    <hyperlink ref="H24" r:id="rId1" xr:uid="{2F3216EC-D7AE-4530-AD9F-4FEEFBFDCBDE}"/>
  </hyperlinks>
  <pageMargins left="0.78749999999999998" right="0.78749999999999998" top="0.78749999999999998" bottom="0.78749999999999998" header="0.51180555555555551" footer="0.51180555555555551"/>
  <pageSetup orientation="portrait" useFirstPageNumber="1" horizontalDpi="300"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27A23-396B-4256-8F80-11D65889A726}">
  <sheetPr codeName="Sheet8"/>
  <dimension ref="A1:E37"/>
  <sheetViews>
    <sheetView showGridLines="0" workbookViewId="0">
      <pane ySplit="1" topLeftCell="A23" activePane="bottomLeft" state="frozen"/>
      <selection activeCell="M12" sqref="M12"/>
      <selection pane="bottomLeft" activeCell="B35" sqref="B35"/>
    </sheetView>
  </sheetViews>
  <sheetFormatPr defaultColWidth="9" defaultRowHeight="13.8" x14ac:dyDescent="0.3"/>
  <cols>
    <col min="1" max="1" width="10" style="1" customWidth="1"/>
    <col min="2" max="5" width="11.109375" style="1" customWidth="1"/>
    <col min="6" max="16384" width="9" style="2"/>
  </cols>
  <sheetData>
    <row r="1" spans="1:5" s="7" customFormat="1" x14ac:dyDescent="0.3">
      <c r="A1" s="6" t="s">
        <v>34</v>
      </c>
      <c r="B1" s="6" t="s">
        <v>39</v>
      </c>
      <c r="C1" s="6" t="s">
        <v>49</v>
      </c>
      <c r="D1" s="6" t="s">
        <v>35</v>
      </c>
      <c r="E1" s="6" t="s">
        <v>36</v>
      </c>
    </row>
    <row r="2" spans="1:5" x14ac:dyDescent="0.3">
      <c r="A2" s="3">
        <v>1990</v>
      </c>
      <c r="B2" s="1">
        <v>1722.22</v>
      </c>
      <c r="C2" s="1">
        <v>11500</v>
      </c>
      <c r="D2" s="1">
        <v>63889</v>
      </c>
      <c r="E2" s="1">
        <v>86111</v>
      </c>
    </row>
    <row r="3" spans="1:5" x14ac:dyDescent="0.3">
      <c r="A3" s="3">
        <v>1991</v>
      </c>
      <c r="B3" s="1">
        <v>1722.22</v>
      </c>
      <c r="C3" s="1">
        <v>12500</v>
      </c>
      <c r="D3" s="1">
        <v>69444</v>
      </c>
      <c r="E3" s="1">
        <v>86111</v>
      </c>
    </row>
    <row r="4" spans="1:5" x14ac:dyDescent="0.3">
      <c r="A4" s="3">
        <v>1992</v>
      </c>
      <c r="B4" s="1">
        <v>1722.22</v>
      </c>
      <c r="C4" s="1">
        <v>12500</v>
      </c>
      <c r="D4" s="1">
        <v>69444</v>
      </c>
      <c r="E4" s="1">
        <v>86111</v>
      </c>
    </row>
    <row r="5" spans="1:5" x14ac:dyDescent="0.3">
      <c r="A5" s="3">
        <v>1993</v>
      </c>
      <c r="B5" s="1">
        <v>1722.22</v>
      </c>
      <c r="C5" s="1">
        <v>13500</v>
      </c>
      <c r="D5" s="1">
        <v>75000</v>
      </c>
      <c r="E5" s="1">
        <v>86111</v>
      </c>
    </row>
    <row r="6" spans="1:5" x14ac:dyDescent="0.3">
      <c r="A6" s="3">
        <v>1994</v>
      </c>
      <c r="B6" s="1">
        <v>1722.22</v>
      </c>
      <c r="C6" s="1">
        <v>14500</v>
      </c>
      <c r="D6" s="1">
        <v>80556</v>
      </c>
      <c r="E6" s="1">
        <v>86111</v>
      </c>
    </row>
    <row r="7" spans="1:5" x14ac:dyDescent="0.3">
      <c r="A7" s="3">
        <v>1995</v>
      </c>
      <c r="B7" s="1">
        <v>1722.22</v>
      </c>
      <c r="C7" s="1">
        <v>15500</v>
      </c>
    </row>
    <row r="8" spans="1:5" x14ac:dyDescent="0.3">
      <c r="A8" s="3">
        <v>1996</v>
      </c>
      <c r="B8" s="1">
        <v>1722.22</v>
      </c>
      <c r="C8" s="1">
        <v>13500</v>
      </c>
    </row>
    <row r="9" spans="1:5" x14ac:dyDescent="0.3">
      <c r="A9" s="3">
        <v>1997</v>
      </c>
      <c r="B9" s="1">
        <v>1722.22</v>
      </c>
      <c r="C9" s="1">
        <v>13500</v>
      </c>
    </row>
    <row r="10" spans="1:5" x14ac:dyDescent="0.3">
      <c r="A10" s="3">
        <v>1998</v>
      </c>
      <c r="B10" s="1">
        <v>1722.22</v>
      </c>
      <c r="C10" s="1">
        <v>13500</v>
      </c>
    </row>
    <row r="11" spans="1:5" x14ac:dyDescent="0.3">
      <c r="A11" s="3">
        <v>1999</v>
      </c>
      <c r="B11" s="1">
        <v>1722.22</v>
      </c>
      <c r="C11" s="1">
        <v>13500</v>
      </c>
    </row>
    <row r="12" spans="1:5" x14ac:dyDescent="0.3">
      <c r="A12" s="3">
        <v>2000</v>
      </c>
      <c r="B12" s="1">
        <v>1722.22</v>
      </c>
      <c r="C12" s="1">
        <v>13500</v>
      </c>
    </row>
    <row r="13" spans="1:5" x14ac:dyDescent="0.3">
      <c r="A13" s="3">
        <v>2001</v>
      </c>
      <c r="B13" s="1">
        <v>1722.22</v>
      </c>
      <c r="C13" s="1">
        <v>13500</v>
      </c>
    </row>
    <row r="14" spans="1:5" x14ac:dyDescent="0.3">
      <c r="A14" s="3">
        <v>2002</v>
      </c>
      <c r="B14" s="1">
        <v>1722.22</v>
      </c>
      <c r="C14" s="1">
        <v>13500</v>
      </c>
    </row>
    <row r="15" spans="1:5" x14ac:dyDescent="0.3">
      <c r="A15" s="3">
        <v>2003</v>
      </c>
      <c r="B15" s="1">
        <v>1722.22</v>
      </c>
      <c r="C15" s="1">
        <v>15500</v>
      </c>
    </row>
    <row r="16" spans="1:5" x14ac:dyDescent="0.3">
      <c r="A16" s="3">
        <v>2004</v>
      </c>
      <c r="B16" s="1">
        <v>1833.33</v>
      </c>
      <c r="C16" s="1">
        <v>16500</v>
      </c>
    </row>
    <row r="17" spans="1:3" x14ac:dyDescent="0.3">
      <c r="A17" s="3">
        <v>2005</v>
      </c>
      <c r="B17" s="1">
        <v>2000</v>
      </c>
      <c r="C17" s="1">
        <v>18000</v>
      </c>
    </row>
    <row r="18" spans="1:3" x14ac:dyDescent="0.3">
      <c r="A18" s="3">
        <v>2006</v>
      </c>
      <c r="B18" s="1">
        <v>2111.11</v>
      </c>
      <c r="C18" s="1">
        <v>19000</v>
      </c>
    </row>
    <row r="19" spans="1:3" x14ac:dyDescent="0.3">
      <c r="A19" s="3">
        <v>2007</v>
      </c>
      <c r="B19" s="1">
        <v>2222.2199999999998</v>
      </c>
      <c r="C19" s="1">
        <v>20000</v>
      </c>
    </row>
    <row r="20" spans="1:3" x14ac:dyDescent="0.3">
      <c r="A20" s="3">
        <v>2008</v>
      </c>
      <c r="B20" s="1">
        <v>2333.33</v>
      </c>
      <c r="C20" s="1">
        <v>21000</v>
      </c>
    </row>
    <row r="21" spans="1:3" x14ac:dyDescent="0.3">
      <c r="A21" s="3">
        <v>2009</v>
      </c>
      <c r="B21" s="1">
        <v>2444.44</v>
      </c>
      <c r="C21" s="1">
        <v>22000</v>
      </c>
    </row>
    <row r="22" spans="1:3" x14ac:dyDescent="0.3">
      <c r="A22" s="3">
        <v>2010</v>
      </c>
      <c r="B22" s="1">
        <v>2494.44</v>
      </c>
      <c r="C22" s="1">
        <v>22450</v>
      </c>
    </row>
    <row r="23" spans="1:3" x14ac:dyDescent="0.3">
      <c r="A23" s="3">
        <v>2011</v>
      </c>
      <c r="B23" s="1">
        <v>2552.2199999999998</v>
      </c>
      <c r="C23" s="1">
        <v>22970</v>
      </c>
    </row>
    <row r="24" spans="1:3" x14ac:dyDescent="0.3">
      <c r="A24" s="3">
        <v>2012</v>
      </c>
      <c r="B24" s="1">
        <v>2646.67</v>
      </c>
      <c r="C24" s="1">
        <v>23820</v>
      </c>
    </row>
    <row r="25" spans="1:3" x14ac:dyDescent="0.3">
      <c r="A25" s="3">
        <v>2013</v>
      </c>
      <c r="B25" s="1">
        <v>2696.67</v>
      </c>
      <c r="C25" s="1">
        <v>24270</v>
      </c>
    </row>
    <row r="26" spans="1:3" x14ac:dyDescent="0.3">
      <c r="A26" s="3">
        <v>2014</v>
      </c>
      <c r="B26" s="1">
        <v>2770</v>
      </c>
      <c r="C26" s="1">
        <v>24930</v>
      </c>
    </row>
    <row r="27" spans="1:3" x14ac:dyDescent="0.3">
      <c r="A27" s="3">
        <v>2015</v>
      </c>
      <c r="B27" s="1">
        <v>2818.89</v>
      </c>
      <c r="C27" s="1">
        <v>25370</v>
      </c>
    </row>
    <row r="28" spans="1:3" x14ac:dyDescent="0.3">
      <c r="A28" s="3">
        <v>2016</v>
      </c>
      <c r="B28" s="1">
        <v>2890</v>
      </c>
      <c r="C28" s="1">
        <v>26010</v>
      </c>
    </row>
    <row r="29" spans="1:3" x14ac:dyDescent="0.3">
      <c r="A29" s="3">
        <v>2017</v>
      </c>
      <c r="B29" s="1">
        <v>2914.44</v>
      </c>
      <c r="C29" s="1">
        <v>26230</v>
      </c>
    </row>
    <row r="30" spans="1:3" x14ac:dyDescent="0.3">
      <c r="A30" s="3">
        <v>2018</v>
      </c>
      <c r="B30" s="1">
        <v>2944.44</v>
      </c>
      <c r="C30" s="1">
        <v>26500</v>
      </c>
    </row>
    <row r="31" spans="1:3" x14ac:dyDescent="0.3">
      <c r="A31" s="3">
        <v>2019</v>
      </c>
      <c r="B31" s="1">
        <v>3025.56</v>
      </c>
      <c r="C31" s="1">
        <v>27230</v>
      </c>
    </row>
    <row r="32" spans="1:3" x14ac:dyDescent="0.3">
      <c r="A32" s="3">
        <v>2020</v>
      </c>
      <c r="B32" s="1">
        <v>3092.22</v>
      </c>
      <c r="C32" s="1">
        <v>27830</v>
      </c>
    </row>
    <row r="33" spans="1:3" x14ac:dyDescent="0.3">
      <c r="A33" s="3">
        <v>2021</v>
      </c>
      <c r="B33" s="1">
        <v>3245.56</v>
      </c>
      <c r="C33" s="1">
        <v>29210</v>
      </c>
    </row>
    <row r="34" spans="1:3" x14ac:dyDescent="0.3">
      <c r="A34" s="3">
        <v>2022</v>
      </c>
      <c r="B34" s="1">
        <v>3420</v>
      </c>
      <c r="C34" s="1">
        <v>30780</v>
      </c>
    </row>
    <row r="35" spans="1:3" x14ac:dyDescent="0.3">
      <c r="A35" s="3">
        <v>2023</v>
      </c>
      <c r="B35" s="1">
        <v>3506.67</v>
      </c>
      <c r="C35" s="1">
        <v>31560</v>
      </c>
    </row>
    <row r="36" spans="1:3" x14ac:dyDescent="0.3">
      <c r="A36" s="3">
        <v>2024</v>
      </c>
      <c r="B36" s="1">
        <v>3610</v>
      </c>
      <c r="C36" s="1">
        <v>32490</v>
      </c>
    </row>
    <row r="37" spans="1:3" x14ac:dyDescent="0.3">
      <c r="A37" s="3">
        <v>2025</v>
      </c>
      <c r="B37" s="1">
        <v>3756.67</v>
      </c>
      <c r="C37" s="1">
        <v>33810</v>
      </c>
    </row>
  </sheetData>
  <sheetProtection algorithmName="SHA-512" hashValue="Zw6ukJnfryfqBCkejHYuNwsTbwXAaYhzDbmVBBODctoFgSlq4YtW9MSCUJvRP+CicPCKlKvp9NeqAlqdjTTyOg==" saltValue="rogWVZzzt8/ktWpPTeO0qQ==" spinCount="100000" sheet="1" objects="1" scenarios="1"/>
  <phoneticPr fontId="1" type="noConversion"/>
  <pageMargins left="0.75" right="0.75" top="1" bottom="1" header="0.5" footer="0.5"/>
  <pageSetup orientation="portrait" verticalDpi="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675DC-9701-4EFC-B6B9-C37B5B18A26E}">
  <sheetPr codeName="Sheet9"/>
  <dimension ref="A1:D37"/>
  <sheetViews>
    <sheetView showGridLines="0" workbookViewId="0">
      <pane ySplit="1" topLeftCell="A2" activePane="bottomLeft" state="frozen"/>
      <selection activeCell="M12" sqref="M12"/>
      <selection pane="bottomLeft" activeCell="O21" sqref="O21"/>
    </sheetView>
  </sheetViews>
  <sheetFormatPr defaultColWidth="9" defaultRowHeight="13.8" x14ac:dyDescent="0.3"/>
  <cols>
    <col min="1" max="1" width="10" style="1" customWidth="1"/>
    <col min="2" max="4" width="11.109375" style="1" customWidth="1"/>
    <col min="5" max="16384" width="9" style="2"/>
  </cols>
  <sheetData>
    <row r="1" spans="1:4" s="7" customFormat="1" x14ac:dyDescent="0.3">
      <c r="A1" s="6" t="s">
        <v>34</v>
      </c>
      <c r="B1" s="6" t="s">
        <v>49</v>
      </c>
      <c r="C1" s="6" t="s">
        <v>35</v>
      </c>
      <c r="D1" s="6" t="s">
        <v>36</v>
      </c>
    </row>
    <row r="2" spans="1:4" x14ac:dyDescent="0.3">
      <c r="A2" s="3">
        <v>1990</v>
      </c>
      <c r="B2" s="1">
        <f>+PAMax!C2</f>
        <v>11500</v>
      </c>
      <c r="C2" s="1">
        <v>63889</v>
      </c>
      <c r="D2" s="1">
        <v>86111</v>
      </c>
    </row>
    <row r="3" spans="1:4" x14ac:dyDescent="0.3">
      <c r="A3" s="3">
        <v>1991</v>
      </c>
      <c r="B3" s="1">
        <f>+PAMax!C3</f>
        <v>12500</v>
      </c>
      <c r="C3" s="1">
        <v>69444</v>
      </c>
      <c r="D3" s="1">
        <v>86111</v>
      </c>
    </row>
    <row r="4" spans="1:4" x14ac:dyDescent="0.3">
      <c r="A4" s="3">
        <v>1992</v>
      </c>
      <c r="B4" s="1">
        <f>+PAMax!C4</f>
        <v>12500</v>
      </c>
      <c r="C4" s="1">
        <v>69444</v>
      </c>
      <c r="D4" s="1">
        <v>86111</v>
      </c>
    </row>
    <row r="5" spans="1:4" x14ac:dyDescent="0.3">
      <c r="A5" s="3">
        <v>1993</v>
      </c>
      <c r="B5" s="1">
        <f>+PAMax!C5</f>
        <v>13500</v>
      </c>
      <c r="C5" s="1">
        <v>75000</v>
      </c>
      <c r="D5" s="1">
        <v>86111</v>
      </c>
    </row>
    <row r="6" spans="1:4" x14ac:dyDescent="0.3">
      <c r="A6" s="3">
        <v>1994</v>
      </c>
      <c r="B6" s="1">
        <f>+PAMax!C6</f>
        <v>14500</v>
      </c>
      <c r="C6" s="1">
        <v>80556</v>
      </c>
      <c r="D6" s="1">
        <v>86111</v>
      </c>
    </row>
    <row r="7" spans="1:4" x14ac:dyDescent="0.3">
      <c r="A7" s="3">
        <v>1995</v>
      </c>
      <c r="B7" s="1">
        <f>+PAMax!C7</f>
        <v>15500</v>
      </c>
    </row>
    <row r="8" spans="1:4" x14ac:dyDescent="0.3">
      <c r="A8" s="3">
        <v>1996</v>
      </c>
      <c r="B8" s="1">
        <f>+PAMax!C8</f>
        <v>13500</v>
      </c>
    </row>
    <row r="9" spans="1:4" x14ac:dyDescent="0.3">
      <c r="A9" s="3">
        <v>1997</v>
      </c>
      <c r="B9" s="1">
        <f>+PAMax!C9</f>
        <v>13500</v>
      </c>
    </row>
    <row r="10" spans="1:4" x14ac:dyDescent="0.3">
      <c r="A10" s="3">
        <v>1998</v>
      </c>
      <c r="B10" s="1">
        <f>+PAMax!C10</f>
        <v>13500</v>
      </c>
    </row>
    <row r="11" spans="1:4" x14ac:dyDescent="0.3">
      <c r="A11" s="3">
        <v>1999</v>
      </c>
      <c r="B11" s="1">
        <f>+PAMax!C11</f>
        <v>13500</v>
      </c>
    </row>
    <row r="12" spans="1:4" x14ac:dyDescent="0.3">
      <c r="A12" s="3">
        <v>2000</v>
      </c>
      <c r="B12" s="1">
        <f>+PAMax!C12</f>
        <v>13500</v>
      </c>
    </row>
    <row r="13" spans="1:4" x14ac:dyDescent="0.3">
      <c r="A13" s="3">
        <v>2001</v>
      </c>
      <c r="B13" s="1">
        <f>+PAMax!C13</f>
        <v>13500</v>
      </c>
    </row>
    <row r="14" spans="1:4" x14ac:dyDescent="0.3">
      <c r="A14" s="3">
        <v>2002</v>
      </c>
      <c r="B14" s="1">
        <f>+PAMax!C14</f>
        <v>13500</v>
      </c>
    </row>
    <row r="15" spans="1:4" x14ac:dyDescent="0.3">
      <c r="A15" s="3">
        <v>2003</v>
      </c>
      <c r="B15" s="1">
        <f>+PAMax!C15</f>
        <v>15500</v>
      </c>
    </row>
    <row r="16" spans="1:4" x14ac:dyDescent="0.3">
      <c r="A16" s="3">
        <v>2004</v>
      </c>
      <c r="B16" s="1">
        <f>+PAMax!C16</f>
        <v>16500</v>
      </c>
    </row>
    <row r="17" spans="1:2" x14ac:dyDescent="0.3">
      <c r="A17" s="3">
        <v>2005</v>
      </c>
      <c r="B17" s="1">
        <f>+PAMax!C17</f>
        <v>18000</v>
      </c>
    </row>
    <row r="18" spans="1:2" x14ac:dyDescent="0.3">
      <c r="A18" s="3">
        <v>2006</v>
      </c>
      <c r="B18" s="1">
        <f>+PAMax!C18</f>
        <v>19000</v>
      </c>
    </row>
    <row r="19" spans="1:2" x14ac:dyDescent="0.3">
      <c r="A19" s="3">
        <v>2007</v>
      </c>
      <c r="B19" s="1">
        <f>+PAMax!C19</f>
        <v>20000</v>
      </c>
    </row>
    <row r="20" spans="1:2" x14ac:dyDescent="0.3">
      <c r="A20" s="3">
        <v>2008</v>
      </c>
      <c r="B20" s="1">
        <f>+PAMax!C20</f>
        <v>21000</v>
      </c>
    </row>
    <row r="21" spans="1:2" x14ac:dyDescent="0.3">
      <c r="A21" s="3">
        <v>2009</v>
      </c>
      <c r="B21" s="1">
        <f>+PAMax!C21</f>
        <v>22000</v>
      </c>
    </row>
    <row r="22" spans="1:2" x14ac:dyDescent="0.3">
      <c r="A22" s="3">
        <v>2010</v>
      </c>
      <c r="B22" s="1">
        <f>+PAMax!C22</f>
        <v>22450</v>
      </c>
    </row>
    <row r="23" spans="1:2" x14ac:dyDescent="0.3">
      <c r="A23" s="3">
        <v>2011</v>
      </c>
      <c r="B23" s="1">
        <f>+PAMax!C23</f>
        <v>22970</v>
      </c>
    </row>
    <row r="24" spans="1:2" x14ac:dyDescent="0.3">
      <c r="A24" s="3">
        <v>2012</v>
      </c>
      <c r="B24" s="1">
        <v>23820</v>
      </c>
    </row>
    <row r="25" spans="1:2" x14ac:dyDescent="0.3">
      <c r="A25" s="3">
        <v>2013</v>
      </c>
      <c r="B25" s="1">
        <f>+PAMax!C25</f>
        <v>24270</v>
      </c>
    </row>
    <row r="26" spans="1:2" x14ac:dyDescent="0.3">
      <c r="A26" s="3">
        <v>2014</v>
      </c>
      <c r="B26" s="1">
        <f>+PAMax!C26</f>
        <v>24930</v>
      </c>
    </row>
    <row r="27" spans="1:2" x14ac:dyDescent="0.3">
      <c r="A27" s="3">
        <v>2015</v>
      </c>
      <c r="B27" s="1">
        <f>+PAMax!C27</f>
        <v>25370</v>
      </c>
    </row>
    <row r="28" spans="1:2" x14ac:dyDescent="0.3">
      <c r="A28" s="3">
        <v>2016</v>
      </c>
      <c r="B28" s="1">
        <v>26010</v>
      </c>
    </row>
    <row r="29" spans="1:2" x14ac:dyDescent="0.3">
      <c r="A29" s="3">
        <v>2017</v>
      </c>
      <c r="B29" s="1">
        <v>26230</v>
      </c>
    </row>
    <row r="30" spans="1:2" x14ac:dyDescent="0.3">
      <c r="A30" s="3">
        <v>2018</v>
      </c>
      <c r="B30" s="1">
        <v>26500</v>
      </c>
    </row>
    <row r="31" spans="1:2" x14ac:dyDescent="0.3">
      <c r="A31" s="3">
        <v>2019</v>
      </c>
      <c r="B31" s="1">
        <v>27230</v>
      </c>
    </row>
    <row r="32" spans="1:2" x14ac:dyDescent="0.3">
      <c r="A32" s="3">
        <v>2020</v>
      </c>
      <c r="B32" s="1">
        <v>27830</v>
      </c>
    </row>
    <row r="33" spans="1:2" x14ac:dyDescent="0.3">
      <c r="A33" s="3">
        <v>2021</v>
      </c>
      <c r="B33" s="1">
        <v>29210</v>
      </c>
    </row>
    <row r="34" spans="1:2" x14ac:dyDescent="0.3">
      <c r="A34" s="3">
        <v>2022</v>
      </c>
      <c r="B34" s="1">
        <v>30780</v>
      </c>
    </row>
    <row r="35" spans="1:2" x14ac:dyDescent="0.3">
      <c r="A35" s="3">
        <v>2023</v>
      </c>
      <c r="B35" s="1">
        <v>31560</v>
      </c>
    </row>
    <row r="36" spans="1:2" x14ac:dyDescent="0.3">
      <c r="A36" s="3">
        <v>2024</v>
      </c>
      <c r="B36" s="1">
        <v>32490</v>
      </c>
    </row>
    <row r="37" spans="1:2" x14ac:dyDescent="0.3">
      <c r="A37" s="3">
        <v>2025</v>
      </c>
      <c r="B37" s="1">
        <v>33810</v>
      </c>
    </row>
  </sheetData>
  <sheetProtection algorithmName="SHA-512" hashValue="t8//uu7DdCTYybxUKRh2uvYpzVfEdKQJj+FUb0BykxIynAZ3pjcoWc5GSdsCoF6bdUVQdV9j/2BEyhGESk1xmQ==" saltValue="NGhP0jHEh2klv1NjkHFEPQ==" spinCount="100000" sheet="1" objects="1" scenarios="1"/>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074BC-DDD2-4FB7-961D-320BD3A158F3}">
  <sheetPr codeName="Sheet6"/>
  <dimension ref="C1:R10"/>
  <sheetViews>
    <sheetView showGridLines="0" workbookViewId="0">
      <selection activeCell="N27" sqref="N27"/>
    </sheetView>
  </sheetViews>
  <sheetFormatPr defaultColWidth="9" defaultRowHeight="13.8" x14ac:dyDescent="0.25"/>
  <cols>
    <col min="1" max="16384" width="9" style="2"/>
  </cols>
  <sheetData>
    <row r="1" spans="3:18" x14ac:dyDescent="0.3">
      <c r="C1" s="1" t="s">
        <v>14</v>
      </c>
      <c r="D1" s="1" t="s">
        <v>15</v>
      </c>
      <c r="E1" s="1" t="s">
        <v>16</v>
      </c>
      <c r="I1" s="1" t="s">
        <v>17</v>
      </c>
      <c r="N1" s="1" t="s">
        <v>18</v>
      </c>
      <c r="P1" s="1" t="s">
        <v>19</v>
      </c>
      <c r="R1" s="1" t="s">
        <v>20</v>
      </c>
    </row>
    <row r="2" spans="3:18" x14ac:dyDescent="0.3">
      <c r="C2" s="1" t="s">
        <v>21</v>
      </c>
      <c r="D2" s="1" t="s">
        <v>22</v>
      </c>
      <c r="E2" s="1" t="s">
        <v>23</v>
      </c>
      <c r="I2" s="1" t="s">
        <v>24</v>
      </c>
      <c r="N2" s="1" t="s">
        <v>25</v>
      </c>
      <c r="P2" s="1" t="s">
        <v>26</v>
      </c>
      <c r="R2" s="1" t="s">
        <v>27</v>
      </c>
    </row>
    <row r="3" spans="3:18" x14ac:dyDescent="0.3">
      <c r="C3" s="1" t="s">
        <v>28</v>
      </c>
      <c r="P3" s="1" t="s">
        <v>29</v>
      </c>
    </row>
    <row r="4" spans="3:18" x14ac:dyDescent="0.3">
      <c r="C4" s="1" t="s">
        <v>30</v>
      </c>
      <c r="P4" s="1" t="s">
        <v>31</v>
      </c>
    </row>
    <row r="5" spans="3:18" x14ac:dyDescent="0.3">
      <c r="C5" s="1" t="s">
        <v>21</v>
      </c>
    </row>
    <row r="6" spans="3:18" x14ac:dyDescent="0.3">
      <c r="C6" s="1" t="s">
        <v>32</v>
      </c>
    </row>
    <row r="7" spans="3:18" x14ac:dyDescent="0.3">
      <c r="C7" s="1" t="s">
        <v>30</v>
      </c>
    </row>
    <row r="8" spans="3:18" x14ac:dyDescent="0.3">
      <c r="C8" s="1" t="s">
        <v>21</v>
      </c>
    </row>
    <row r="9" spans="3:18" x14ac:dyDescent="0.3">
      <c r="C9" s="1" t="s">
        <v>33</v>
      </c>
    </row>
    <row r="10" spans="3:18" x14ac:dyDescent="0.3">
      <c r="C10" s="1" t="s">
        <v>30</v>
      </c>
    </row>
  </sheetData>
  <phoneticPr fontId="1" type="noConversion"/>
  <pageMargins left="0.78749999999999998" right="0.78749999999999998" top="0.78749999999999998" bottom="0.78749999999999998" header="0.51180555555555551" footer="0.51180555555555551"/>
  <pageSetup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AVC Calculator</vt:lpstr>
      <vt:lpstr>Application Form</vt:lpstr>
      <vt:lpstr>AVC Facts</vt:lpstr>
      <vt:lpstr>PA Calculator</vt:lpstr>
      <vt:lpstr>MPL CALC</vt:lpstr>
      <vt:lpstr>YMPE</vt:lpstr>
      <vt:lpstr>PAMax</vt:lpstr>
      <vt:lpstr>MPL</vt:lpstr>
      <vt:lpstr>B</vt:lpstr>
      <vt:lpstr>_C</vt:lpstr>
      <vt:lpstr>_D</vt:lpstr>
      <vt:lpstr>_E</vt:lpstr>
      <vt:lpstr>_I</vt:lpstr>
      <vt:lpstr>_N</vt:lpstr>
      <vt:lpstr>_P</vt:lpstr>
      <vt:lpstr>_R</vt:lpstr>
      <vt:lpstr>'Application Form'!Print_Area</vt:lpstr>
      <vt:lpstr>'AVC Calculator'!Print_Area</vt:lpstr>
      <vt:lpstr>'AVC Facts'!Print_Area</vt:lpstr>
      <vt:lpstr>'MPL CALC'!Print_Area</vt:lpstr>
      <vt:lpstr>'PA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davida</dc:creator>
  <cp:lastModifiedBy>Sierra Warman</cp:lastModifiedBy>
  <cp:lastPrinted>2022-12-07T17:18:26Z</cp:lastPrinted>
  <dcterms:created xsi:type="dcterms:W3CDTF">2009-12-03T17:45:24Z</dcterms:created>
  <dcterms:modified xsi:type="dcterms:W3CDTF">2024-11-15T14:03:26Z</dcterms:modified>
</cp:coreProperties>
</file>